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140" tabRatio="500" activeTab="0"/>
  </bookViews>
  <sheets>
    <sheet name="feb 2024" sheetId="1" r:id="rId1"/>
    <sheet name="Sheet1" sheetId="2" r:id="rId2"/>
  </sheets>
  <definedNames>
    <definedName name="_xlfn._FV" hidden="1">#NAME?</definedName>
    <definedName name="_xlnm.Print_Area" localSheetId="0">'feb 2024'!$A$1:$L$31</definedName>
  </definedNames>
  <calcPr fullCalcOnLoad="1"/>
</workbook>
</file>

<file path=xl/sharedStrings.xml><?xml version="1.0" encoding="utf-8"?>
<sst xmlns="http://schemas.openxmlformats.org/spreadsheetml/2006/main" count="142" uniqueCount="92">
  <si>
    <t>Casa de Asigurari de Sanatate Cluj</t>
  </si>
  <si>
    <t>Str. Constanta Nr. 5</t>
  </si>
  <si>
    <t>Judetul Cluj</t>
  </si>
  <si>
    <t>Serviciu Decontare Ambulatoriu de specialitate,Paraclinic, Recuperare, Ingrijiri,Urgenta Prespitaliceasca, Spitale, PNS</t>
  </si>
  <si>
    <t>Nr. crt.</t>
  </si>
  <si>
    <t>Furnizor</t>
  </si>
  <si>
    <t>Cod fiscal</t>
  </si>
  <si>
    <t>Cont</t>
  </si>
  <si>
    <t>Numar contract</t>
  </si>
  <si>
    <t>Explicatii factura</t>
  </si>
  <si>
    <t>total factura</t>
  </si>
  <si>
    <t>Data
 OP</t>
  </si>
  <si>
    <t>Nr. 
OP</t>
  </si>
  <si>
    <t>LABORATOARELE SYNLAB</t>
  </si>
  <si>
    <t>RO63TREZ7005069XXX005336</t>
  </si>
  <si>
    <t>158P</t>
  </si>
  <si>
    <t>MED LIFE SA</t>
  </si>
  <si>
    <t>RO12TREZ7005069XXX006060</t>
  </si>
  <si>
    <t>156P</t>
  </si>
  <si>
    <t>SC Biogen SRL</t>
  </si>
  <si>
    <t>RO96TREZ2165069XXX008948</t>
  </si>
  <si>
    <t>154P</t>
  </si>
  <si>
    <t>SC CENTRUL MEDICAL SANRADEX SRL</t>
  </si>
  <si>
    <t>RO73TREZ2175069XXX000182</t>
  </si>
  <si>
    <t>159P</t>
  </si>
  <si>
    <t>SC LABORATOARELE BIOCLINICA SRL</t>
  </si>
  <si>
    <t>RO89TREZ6215069XXX016071</t>
  </si>
  <si>
    <t>217P</t>
  </si>
  <si>
    <t>SPITALUL CLINIC DE BOLI INFECTIOASE CLUJ</t>
  </si>
  <si>
    <t>RO85TREZ21621F332100XXXX</t>
  </si>
  <si>
    <t>345P</t>
  </si>
  <si>
    <t>SPITALUL CLINIC MUNICIPAL CLUJNAPOCA</t>
  </si>
  <si>
    <t>186P</t>
  </si>
  <si>
    <t>SPITALUL MUNICIPAL DEJ</t>
  </si>
  <si>
    <t>RO10TREZ21721F332100XXXX</t>
  </si>
  <si>
    <t>185P</t>
  </si>
  <si>
    <t>SPITALUL MUNICIPAL GHERLA</t>
  </si>
  <si>
    <t>RO32TREZ21821F332100XXXX</t>
  </si>
  <si>
    <t>160P</t>
  </si>
  <si>
    <t>SPITALUL ORASENESC HUEDIN</t>
  </si>
  <si>
    <t>RO98TREZ22121F332100XXXX</t>
  </si>
  <si>
    <t>333P</t>
  </si>
  <si>
    <t>TOTAL</t>
  </si>
  <si>
    <t>Director ,Direcţia Relaţii Contractuale</t>
  </si>
  <si>
    <t xml:space="preserve">Sef Serviciu, </t>
  </si>
  <si>
    <t>Intocmit,</t>
  </si>
  <si>
    <t>3 ex</t>
  </si>
  <si>
    <t>Ec.Florina Filipas</t>
  </si>
  <si>
    <t>Ec.Mascasan Anicuta</t>
  </si>
  <si>
    <t>SUMA de plata</t>
  </si>
  <si>
    <t>rest de plata</t>
  </si>
  <si>
    <t>9=7-8</t>
  </si>
  <si>
    <t>Cap 6605 04 04 0200109 Amb Paraclinice cval F 4857/13.12.2022</t>
  </si>
  <si>
    <t>21.12.2022</t>
  </si>
  <si>
    <t>Cap 6605 04 04 0200109 Amb Paraclinice cval F 800/13.12.2022</t>
  </si>
  <si>
    <t>Cap 6605 04 04 0200109 Amb Paraclinice cval F  2008948/13.12.2022</t>
  </si>
  <si>
    <t>Cap 6605 04 04 0200109 Amb Paraclinice cval F  187/12.12.2022</t>
  </si>
  <si>
    <t>Cap 6605 04 04 0200109 Amb Paraclinice cval F 2508583/09.12.2022</t>
  </si>
  <si>
    <t>CENTRUL MEDICAL UNIREA SRL</t>
  </si>
  <si>
    <t>RO62TREZ7005069XXX005742</t>
  </si>
  <si>
    <t>230P</t>
  </si>
  <si>
    <t>Cap 6605 04 04 0200109 Amb Paraclinice cval F02715/12.12.2022</t>
  </si>
  <si>
    <t>Cap 6605 04 04 0200109 Amb Paraclinice cval F9350/14.12.2022</t>
  </si>
  <si>
    <t>Cap 6605 04 04 0200109 Amb Paraclinice cval F 2664/12.12.2022</t>
  </si>
  <si>
    <t>Cap 6605 04 04 0200109 Amb Paraclinice cval F  2022122/12.12.2022</t>
  </si>
  <si>
    <t>Cap 6605 04 04 0200109 Amb Paraclinice cval F  719/12.12.2022</t>
  </si>
  <si>
    <t>Cap 6605 04 04 0200109 Amb Paraclinice cval F 220107/13.12.2022</t>
  </si>
  <si>
    <t>IN CONT</t>
  </si>
  <si>
    <t>TOTAL GENERAL</t>
  </si>
  <si>
    <t>REST DE PLATA</t>
  </si>
  <si>
    <t xml:space="preserve">SC CM UNIREA </t>
  </si>
  <si>
    <t>230/P</t>
  </si>
  <si>
    <t>TOTAL PRIVATI</t>
  </si>
  <si>
    <t>TOTAL SPITALE</t>
  </si>
  <si>
    <t>Cap 6605 04 04 0200109 Amb Paraclinice cval F 2009038/13.03.2024</t>
  </si>
  <si>
    <t>Cap 6605 04 04 0200109 Amb Paraclinice cval F 2510217/13.03.2024</t>
  </si>
  <si>
    <t>Cap 6605 04 04 0200109 Amb Paraclinice cval F927/13.03.2024</t>
  </si>
  <si>
    <t>Cap 6605 04 04 0200109 Amb Paraclinice cval F5666/14.03.2024</t>
  </si>
  <si>
    <t>Cap 6605 04 04 0200109 Amb Paraclinice cval F275/14.03.2024</t>
  </si>
  <si>
    <t>Cap 6605 04 04 0200109 Amb Paraclinice cval F3033/13.03.2024</t>
  </si>
  <si>
    <t>Cap 6605 04 04 0200109 Amb Paraclinice cval F 3175/15.03.2024</t>
  </si>
  <si>
    <t>Cap 6605 04 04 0200109 Amb Paraclinice cval F 2024026/13.03.2024</t>
  </si>
  <si>
    <t>Cap 6605 04 04 0200109 Amb Paraclinice cval F896/13.03.2024</t>
  </si>
  <si>
    <t>Cap 6605 04 04 0200109 Amb Paraclinice cval F220284/13.03.2024</t>
  </si>
  <si>
    <t>Cap 6605 04 04 0200109 Amb Paraclinice cval F11810/19.03.2024</t>
  </si>
  <si>
    <t>Ec. Bruck Kinga</t>
  </si>
  <si>
    <t>SUMA DE PLATA</t>
  </si>
  <si>
    <t>TOTAL FACTURA</t>
  </si>
  <si>
    <t>suma decontata</t>
  </si>
  <si>
    <t xml:space="preserve">La ordonantarea de plata nr. 3054/11.04.2024 a sumei reprezentand servicii de investigatii paraclinice-hemoglobina glicozilata in asistenta medicala de specialitate </t>
  </si>
  <si>
    <t>CENTRALIZATORUL PLATILOR PENTRU SERVICII PARACLINICE HEMOGLOBINA GLICOZILATA  AFERENTE LUNII FEBRUARIE 2024  INREGISTRATE IN MARTIE 2024-plata finala</t>
  </si>
  <si>
    <t>din ambulatoriu de specialitate-FEBRUARIE 2024-plata finala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</si>
</sst>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\ &quot;lei&quot;_-;\-* #,##0.00\ &quot;lei&quot;_-;_-* &quot;-&quot;??\ &quot;lei&quot;_-;_-@_-"/>
    <numFmt numFmtId="177" formatCode="_-* #,##0\ &quot;lei&quot;_-;\-* #,##0\ &quot;lei&quot;_-;_-* &quot;-&quot;\ &quot;lei&quot;_-;_-@_-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0_ ;\-0\ "/>
  </numFmts>
  <fonts count="2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3"/>
      <color indexed="54"/>
      <name val="Calibri"/>
      <family val="2"/>
    </font>
    <font>
      <i/>
      <sz val="11"/>
      <color indexed="23"/>
      <name val="Calibri"/>
      <family val="2"/>
    </font>
    <font>
      <b/>
      <sz val="11"/>
      <color indexed="54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u val="single"/>
      <sz val="11"/>
      <color rgb="FF800080"/>
      <name val="Calibri"/>
      <family val="2"/>
    </font>
    <font>
      <u val="single"/>
      <sz val="11"/>
      <color rgb="FF0000FF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8" fillId="17" borderId="0" applyNumberFormat="0" applyBorder="0" applyAlignment="0" applyProtection="0"/>
    <xf numFmtId="0" fontId="21" fillId="9" borderId="1" applyNumberFormat="0" applyAlignment="0" applyProtection="0"/>
    <xf numFmtId="0" fontId="7" fillId="15" borderId="2" applyNumberFormat="0" applyAlignment="0" applyProtection="0"/>
    <xf numFmtId="179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177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19" fillId="0" borderId="3" applyNumberFormat="0" applyFill="0" applyAlignment="0" applyProtection="0"/>
    <xf numFmtId="0" fontId="10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6" fillId="3" borderId="1" applyNumberFormat="0" applyAlignment="0" applyProtection="0"/>
    <xf numFmtId="0" fontId="18" fillId="0" borderId="6" applyNumberFormat="0" applyFill="0" applyAlignment="0" applyProtection="0"/>
    <xf numFmtId="0" fontId="14" fillId="10" borderId="0" applyNumberFormat="0" applyBorder="0" applyAlignment="0" applyProtection="0"/>
    <xf numFmtId="0" fontId="0" fillId="5" borderId="7" applyNumberFormat="0" applyFont="0" applyAlignment="0" applyProtection="0"/>
    <xf numFmtId="0" fontId="20" fillId="9" borderId="8" applyNumberFormat="0" applyAlignment="0" applyProtection="0"/>
    <xf numFmtId="9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3" fillId="0" borderId="10" xfId="0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179" fontId="2" fillId="0" borderId="10" xfId="42" applyFont="1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wrapText="1"/>
    </xf>
    <xf numFmtId="180" fontId="0" fillId="0" borderId="12" xfId="42" applyNumberFormat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0" fillId="0" borderId="12" xfId="0" applyFill="1" applyBorder="1" applyAlignment="1">
      <alignment/>
    </xf>
    <xf numFmtId="1" fontId="0" fillId="0" borderId="13" xfId="0" applyNumberForma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2" xfId="0" applyFont="1" applyFill="1" applyBorder="1" applyAlignment="1">
      <alignment horizontal="left"/>
    </xf>
    <xf numFmtId="179" fontId="0" fillId="0" borderId="13" xfId="42" applyFill="1" applyBorder="1" applyAlignment="1">
      <alignment horizontal="center"/>
    </xf>
    <xf numFmtId="179" fontId="0" fillId="0" borderId="13" xfId="42" applyFill="1" applyBorder="1" applyAlignment="1">
      <alignment/>
    </xf>
    <xf numFmtId="49" fontId="4" fillId="0" borderId="12" xfId="0" applyNumberFormat="1" applyFont="1" applyFill="1" applyBorder="1" applyAlignment="1">
      <alignment horizontal="left" wrapText="1"/>
    </xf>
    <xf numFmtId="179" fontId="0" fillId="0" borderId="13" xfId="42" applyFill="1" applyBorder="1" applyAlignment="1">
      <alignment horizontal="center" wrapText="1"/>
    </xf>
    <xf numFmtId="179" fontId="2" fillId="0" borderId="12" xfId="42" applyFont="1" applyFill="1" applyBorder="1" applyAlignment="1">
      <alignment/>
    </xf>
    <xf numFmtId="171" fontId="0" fillId="0" borderId="0" xfId="0" applyNumberFormat="1" applyAlignment="1">
      <alignment/>
    </xf>
    <xf numFmtId="179" fontId="0" fillId="0" borderId="14" xfId="42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14" fontId="2" fillId="0" borderId="12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179" fontId="0" fillId="0" borderId="0" xfId="42" applyAlignment="1">
      <alignment/>
    </xf>
    <xf numFmtId="179" fontId="0" fillId="0" borderId="0" xfId="42" applyFill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179" fontId="0" fillId="0" borderId="0" xfId="42" applyBorder="1" applyAlignment="1">
      <alignment horizontal="center" vertical="center"/>
    </xf>
    <xf numFmtId="179" fontId="0" fillId="0" borderId="0" xfId="42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179" fontId="0" fillId="0" borderId="0" xfId="42" applyFill="1" applyBorder="1" applyAlignment="1">
      <alignment horizontal="center" vertical="center" wrapText="1"/>
    </xf>
    <xf numFmtId="43" fontId="2" fillId="0" borderId="0" xfId="0" applyNumberFormat="1" applyFont="1" applyFill="1" applyAlignment="1">
      <alignment horizontal="center" wrapText="1"/>
    </xf>
    <xf numFmtId="0" fontId="0" fillId="0" borderId="12" xfId="0" applyFill="1" applyBorder="1" applyAlignment="1">
      <alignment wrapText="1"/>
    </xf>
    <xf numFmtId="43" fontId="0" fillId="0" borderId="0" xfId="0" applyNumberFormat="1" applyAlignment="1">
      <alignment/>
    </xf>
    <xf numFmtId="180" fontId="0" fillId="0" borderId="12" xfId="42" applyNumberFormat="1" applyFill="1" applyBorder="1" applyAlignment="1">
      <alignment horizontal="center" wrapText="1"/>
    </xf>
    <xf numFmtId="179" fontId="2" fillId="0" borderId="13" xfId="42" applyFont="1" applyFill="1" applyBorder="1" applyAlignment="1">
      <alignment horizontal="center" wrapText="1"/>
    </xf>
    <xf numFmtId="0" fontId="2" fillId="0" borderId="13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179" fontId="2" fillId="0" borderId="12" xfId="42" applyFont="1" applyBorder="1" applyAlignment="1">
      <alignment/>
    </xf>
    <xf numFmtId="0" fontId="3" fillId="0" borderId="15" xfId="0" applyFont="1" applyBorder="1" applyAlignment="1">
      <alignment wrapText="1"/>
    </xf>
    <xf numFmtId="179" fontId="2" fillId="0" borderId="12" xfId="42" applyFont="1" applyFill="1" applyBorder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180" fontId="0" fillId="0" borderId="13" xfId="42" applyNumberForma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179" fontId="0" fillId="0" borderId="12" xfId="42" applyFont="1" applyFill="1" applyBorder="1" applyAlignment="1">
      <alignment horizontal="center"/>
    </xf>
    <xf numFmtId="0" fontId="0" fillId="0" borderId="13" xfId="0" applyFill="1" applyBorder="1" applyAlignment="1">
      <alignment wrapText="1"/>
    </xf>
    <xf numFmtId="14" fontId="2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179" fontId="0" fillId="0" borderId="12" xfId="0" applyNumberFormat="1" applyFont="1" applyFill="1" applyBorder="1" applyAlignment="1">
      <alignment horizontal="center" wrapText="1"/>
    </xf>
    <xf numFmtId="43" fontId="0" fillId="0" borderId="12" xfId="0" applyNumberFormat="1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0" xfId="0" applyFont="1" applyFill="1" applyAlignment="1">
      <alignment wrapText="1"/>
    </xf>
    <xf numFmtId="49" fontId="3" fillId="0" borderId="0" xfId="0" applyNumberFormat="1" applyFont="1" applyBorder="1" applyAlignment="1">
      <alignment horizontal="center" vertical="center"/>
    </xf>
    <xf numFmtId="179" fontId="0" fillId="0" borderId="0" xfId="42" applyBorder="1" applyAlignment="1">
      <alignment horizontal="center" vertical="center"/>
    </xf>
    <xf numFmtId="179" fontId="0" fillId="0" borderId="0" xfId="42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79" fontId="0" fillId="0" borderId="0" xfId="42" applyBorder="1" applyAlignment="1">
      <alignment horizontal="center" vertical="center" wrapText="1"/>
    </xf>
    <xf numFmtId="179" fontId="0" fillId="0" borderId="0" xfId="42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tabSelected="1" zoomScale="90" zoomScaleNormal="90" zoomScalePageLayoutView="0" workbookViewId="0" topLeftCell="A1">
      <selection activeCell="D8" sqref="D8"/>
    </sheetView>
  </sheetViews>
  <sheetFormatPr defaultColWidth="9.00390625" defaultRowHeight="12.75"/>
  <cols>
    <col min="1" max="1" width="5.421875" style="0" customWidth="1"/>
    <col min="2" max="2" width="31.00390625" style="0" customWidth="1"/>
    <col min="3" max="3" width="11.00390625" style="0" bestFit="1" customWidth="1"/>
    <col min="4" max="4" width="29.57421875" style="0" bestFit="1" customWidth="1"/>
    <col min="5" max="5" width="7.7109375" style="0" bestFit="1" customWidth="1"/>
    <col min="6" max="6" width="62.140625" style="0" customWidth="1"/>
    <col min="7" max="7" width="17.28125" style="31" bestFit="1" customWidth="1"/>
    <col min="8" max="8" width="19.421875" style="32" bestFit="1" customWidth="1"/>
    <col min="9" max="9" width="16.8515625" style="32" bestFit="1" customWidth="1"/>
    <col min="10" max="10" width="11.140625" style="32" customWidth="1"/>
    <col min="11" max="11" width="8.28125" style="32" customWidth="1"/>
    <col min="12" max="12" width="5.57421875" style="0" customWidth="1"/>
    <col min="13" max="13" width="11.7109375" style="0" customWidth="1"/>
    <col min="14" max="14" width="12.7109375" style="0" bestFit="1" customWidth="1"/>
    <col min="15" max="15" width="9.7109375" style="0" bestFit="1" customWidth="1"/>
  </cols>
  <sheetData>
    <row r="1" spans="1:11" s="28" customFormat="1" ht="15.75">
      <c r="A1" s="33" t="s">
        <v>0</v>
      </c>
      <c r="G1" s="31"/>
      <c r="H1" s="32"/>
      <c r="I1" s="32"/>
      <c r="J1" s="32"/>
      <c r="K1" s="32"/>
    </row>
    <row r="2" spans="1:11" s="28" customFormat="1" ht="15.75">
      <c r="A2" s="33" t="s">
        <v>1</v>
      </c>
      <c r="G2" s="31"/>
      <c r="H2" s="32"/>
      <c r="I2" s="32"/>
      <c r="J2" s="32"/>
      <c r="K2" s="32"/>
    </row>
    <row r="3" spans="1:11" s="28" customFormat="1" ht="15.75">
      <c r="A3" s="33" t="s">
        <v>2</v>
      </c>
      <c r="G3" s="31"/>
      <c r="H3" s="32"/>
      <c r="I3" s="32"/>
      <c r="J3" s="32"/>
      <c r="K3" s="32"/>
    </row>
    <row r="4" spans="1:11" s="28" customFormat="1" ht="15.75">
      <c r="A4" s="33" t="s">
        <v>3</v>
      </c>
      <c r="G4" s="31"/>
      <c r="H4" s="32"/>
      <c r="I4" s="32"/>
      <c r="J4" s="32"/>
      <c r="K4" s="32"/>
    </row>
    <row r="5" spans="1:11" s="29" customFormat="1" ht="15">
      <c r="A5" s="34"/>
      <c r="G5" s="31"/>
      <c r="H5" s="32"/>
      <c r="I5" s="32"/>
      <c r="J5" s="32"/>
      <c r="K5" s="32"/>
    </row>
    <row r="6" spans="1:13" s="29" customFormat="1" ht="15">
      <c r="A6" s="70" t="s">
        <v>90</v>
      </c>
      <c r="B6" s="70"/>
      <c r="C6" s="70"/>
      <c r="D6" s="70"/>
      <c r="E6" s="70"/>
      <c r="F6" s="70"/>
      <c r="G6" s="71"/>
      <c r="H6" s="72"/>
      <c r="I6" s="72"/>
      <c r="J6" s="73"/>
      <c r="K6" s="41"/>
      <c r="L6" s="35"/>
      <c r="M6" s="35"/>
    </row>
    <row r="7" spans="1:13" s="29" customFormat="1" ht="15">
      <c r="A7" s="67"/>
      <c r="B7" s="67"/>
      <c r="C7" s="67"/>
      <c r="D7" s="67"/>
      <c r="E7" s="67"/>
      <c r="F7" s="67"/>
      <c r="G7" s="68"/>
      <c r="H7" s="69"/>
      <c r="I7" s="38"/>
      <c r="J7" s="38"/>
      <c r="K7" s="38"/>
      <c r="L7" s="36"/>
      <c r="M7" s="36"/>
    </row>
    <row r="8" spans="1:13" s="29" customFormat="1" ht="15">
      <c r="A8" s="36"/>
      <c r="B8" s="36"/>
      <c r="C8" s="36"/>
      <c r="D8" s="36"/>
      <c r="E8" s="36"/>
      <c r="F8" s="36"/>
      <c r="G8" s="37"/>
      <c r="H8" s="38"/>
      <c r="I8" s="38"/>
      <c r="J8" s="38"/>
      <c r="K8" s="38"/>
      <c r="L8" s="36"/>
      <c r="M8" s="36"/>
    </row>
    <row r="9" spans="1:13" s="30" customFormat="1" ht="15">
      <c r="A9" s="39" t="s">
        <v>89</v>
      </c>
      <c r="B9" s="39"/>
      <c r="C9" s="4"/>
      <c r="D9" s="4"/>
      <c r="E9" s="4"/>
      <c r="F9" s="4"/>
      <c r="G9" s="32"/>
      <c r="H9" s="32"/>
      <c r="I9" s="32"/>
      <c r="J9" s="32"/>
      <c r="K9" s="32"/>
      <c r="L9" s="4"/>
      <c r="M9" s="4"/>
    </row>
    <row r="10" spans="1:13" s="30" customFormat="1" ht="15">
      <c r="A10" s="39" t="s">
        <v>91</v>
      </c>
      <c r="B10" s="39"/>
      <c r="C10" s="4"/>
      <c r="D10" s="4"/>
      <c r="E10" s="4"/>
      <c r="F10" s="4"/>
      <c r="G10" s="32"/>
      <c r="H10" s="32"/>
      <c r="I10" s="32"/>
      <c r="J10" s="32"/>
      <c r="K10" s="32"/>
      <c r="L10" s="4"/>
      <c r="M10" s="4"/>
    </row>
    <row r="11" spans="1:11" s="29" customFormat="1" ht="15">
      <c r="A11" s="40"/>
      <c r="B11" s="40"/>
      <c r="G11" s="31"/>
      <c r="H11" s="32"/>
      <c r="I11" s="32"/>
      <c r="J11" s="32"/>
      <c r="K11" s="32"/>
    </row>
    <row r="12" spans="1:12" ht="52.5" customHeight="1">
      <c r="A12" s="5" t="s">
        <v>4</v>
      </c>
      <c r="B12" s="5" t="s">
        <v>5</v>
      </c>
      <c r="C12" s="5" t="s">
        <v>6</v>
      </c>
      <c r="D12" s="5" t="s">
        <v>7</v>
      </c>
      <c r="E12" s="6" t="s">
        <v>8</v>
      </c>
      <c r="F12" s="5" t="s">
        <v>9</v>
      </c>
      <c r="G12" s="7" t="s">
        <v>87</v>
      </c>
      <c r="H12" s="52" t="s">
        <v>88</v>
      </c>
      <c r="I12" s="52" t="s">
        <v>86</v>
      </c>
      <c r="J12" s="52" t="s">
        <v>69</v>
      </c>
      <c r="K12" s="51" t="s">
        <v>11</v>
      </c>
      <c r="L12" s="5" t="s">
        <v>12</v>
      </c>
    </row>
    <row r="13" spans="1:12" ht="15">
      <c r="A13" s="8">
        <v>1</v>
      </c>
      <c r="B13" s="9">
        <v>2</v>
      </c>
      <c r="C13" s="9">
        <v>3</v>
      </c>
      <c r="D13" s="9">
        <v>4</v>
      </c>
      <c r="E13" s="10">
        <v>5</v>
      </c>
      <c r="F13" s="9">
        <v>6</v>
      </c>
      <c r="G13" s="11">
        <v>7</v>
      </c>
      <c r="H13" s="45">
        <v>8</v>
      </c>
      <c r="I13" s="57">
        <v>8</v>
      </c>
      <c r="J13" s="57">
        <v>9</v>
      </c>
      <c r="K13" s="24">
        <v>10</v>
      </c>
      <c r="L13" s="25">
        <v>11</v>
      </c>
    </row>
    <row r="14" spans="1:12" s="4" customFormat="1" ht="15">
      <c r="A14" s="12">
        <v>1</v>
      </c>
      <c r="B14" s="43" t="s">
        <v>13</v>
      </c>
      <c r="C14" s="14">
        <v>17656582</v>
      </c>
      <c r="D14" s="15" t="s">
        <v>14</v>
      </c>
      <c r="E14" s="16" t="s">
        <v>15</v>
      </c>
      <c r="F14" s="15" t="s">
        <v>77</v>
      </c>
      <c r="G14" s="17">
        <v>2660</v>
      </c>
      <c r="H14" s="17">
        <v>1928</v>
      </c>
      <c r="I14" s="17">
        <v>732</v>
      </c>
      <c r="J14" s="59">
        <f>G14-H14-I14</f>
        <v>0</v>
      </c>
      <c r="K14" s="13"/>
      <c r="L14" s="13"/>
    </row>
    <row r="15" spans="1:14" s="4" customFormat="1" ht="15">
      <c r="A15" s="12">
        <v>2</v>
      </c>
      <c r="B15" s="43" t="s">
        <v>16</v>
      </c>
      <c r="C15" s="14">
        <v>8422035</v>
      </c>
      <c r="D15" s="15" t="s">
        <v>17</v>
      </c>
      <c r="E15" s="19" t="s">
        <v>18</v>
      </c>
      <c r="F15" s="15" t="s">
        <v>76</v>
      </c>
      <c r="G15" s="17">
        <v>2888</v>
      </c>
      <c r="H15" s="17">
        <v>2093</v>
      </c>
      <c r="I15" s="17">
        <v>795</v>
      </c>
      <c r="J15" s="59">
        <f aca="true" t="shared" si="0" ref="J15:J25">G15-H15-I15</f>
        <v>0</v>
      </c>
      <c r="K15" s="58"/>
      <c r="L15" s="13"/>
      <c r="M15" s="3"/>
      <c r="N15" s="3"/>
    </row>
    <row r="16" spans="1:14" s="4" customFormat="1" ht="15">
      <c r="A16" s="12">
        <v>3</v>
      </c>
      <c r="B16" s="43" t="s">
        <v>19</v>
      </c>
      <c r="C16" s="14">
        <v>15448720</v>
      </c>
      <c r="D16" s="15" t="s">
        <v>20</v>
      </c>
      <c r="E16" s="19" t="s">
        <v>21</v>
      </c>
      <c r="F16" s="15" t="s">
        <v>74</v>
      </c>
      <c r="G16" s="17">
        <v>2660</v>
      </c>
      <c r="H16" s="17">
        <v>1928</v>
      </c>
      <c r="I16" s="17">
        <v>732</v>
      </c>
      <c r="J16" s="59">
        <f t="shared" si="0"/>
        <v>0</v>
      </c>
      <c r="K16" s="58"/>
      <c r="L16" s="13"/>
      <c r="M16" s="3"/>
      <c r="N16" s="3"/>
    </row>
    <row r="17" spans="1:14" s="66" customFormat="1" ht="26.25">
      <c r="A17" s="12">
        <v>4</v>
      </c>
      <c r="B17" s="43" t="s">
        <v>22</v>
      </c>
      <c r="C17" s="14">
        <v>13863330</v>
      </c>
      <c r="D17" s="15" t="s">
        <v>23</v>
      </c>
      <c r="E17" s="16" t="s">
        <v>24</v>
      </c>
      <c r="F17" s="15" t="s">
        <v>78</v>
      </c>
      <c r="G17" s="17">
        <v>1862</v>
      </c>
      <c r="H17" s="17">
        <v>1350</v>
      </c>
      <c r="I17" s="17">
        <v>512</v>
      </c>
      <c r="J17" s="59">
        <f t="shared" si="0"/>
        <v>0</v>
      </c>
      <c r="K17" s="58"/>
      <c r="L17" s="13"/>
      <c r="M17" s="3"/>
      <c r="N17" s="3"/>
    </row>
    <row r="18" spans="1:12" s="3" customFormat="1" ht="15">
      <c r="A18" s="12">
        <v>5</v>
      </c>
      <c r="B18" s="43" t="s">
        <v>70</v>
      </c>
      <c r="C18" s="14">
        <v>5919324</v>
      </c>
      <c r="D18" s="15" t="s">
        <v>59</v>
      </c>
      <c r="E18" s="19" t="s">
        <v>71</v>
      </c>
      <c r="F18" s="15" t="s">
        <v>79</v>
      </c>
      <c r="G18" s="17">
        <v>2888</v>
      </c>
      <c r="H18" s="17">
        <v>2093</v>
      </c>
      <c r="I18" s="17">
        <v>795</v>
      </c>
      <c r="J18" s="59">
        <f t="shared" si="0"/>
        <v>0</v>
      </c>
      <c r="K18" s="58"/>
      <c r="L18" s="13"/>
    </row>
    <row r="19" spans="1:12" s="3" customFormat="1" ht="26.25">
      <c r="A19" s="12">
        <v>6</v>
      </c>
      <c r="B19" s="43" t="s">
        <v>25</v>
      </c>
      <c r="C19" s="14">
        <v>16927632</v>
      </c>
      <c r="D19" s="15" t="s">
        <v>26</v>
      </c>
      <c r="E19" s="19" t="s">
        <v>27</v>
      </c>
      <c r="F19" s="15" t="s">
        <v>75</v>
      </c>
      <c r="G19" s="17">
        <v>4826</v>
      </c>
      <c r="H19" s="17">
        <v>3498</v>
      </c>
      <c r="I19" s="17">
        <v>1328</v>
      </c>
      <c r="J19" s="59">
        <f t="shared" si="0"/>
        <v>0</v>
      </c>
      <c r="K19" s="17"/>
      <c r="L19" s="13"/>
    </row>
    <row r="20" spans="1:15" s="3" customFormat="1" ht="15">
      <c r="A20" s="12"/>
      <c r="B20" s="43"/>
      <c r="C20" s="14"/>
      <c r="D20" s="15"/>
      <c r="E20" s="19"/>
      <c r="F20" s="47" t="s">
        <v>72</v>
      </c>
      <c r="G20" s="46">
        <f>SUM(G14:G19)</f>
        <v>17784</v>
      </c>
      <c r="H20" s="46">
        <f>SUM(H14:H19)</f>
        <v>12890</v>
      </c>
      <c r="I20" s="46">
        <f>SUM(I14:I19)</f>
        <v>4894</v>
      </c>
      <c r="J20" s="46">
        <f>SUM(J14:J19)</f>
        <v>0</v>
      </c>
      <c r="K20" s="58"/>
      <c r="L20" s="13"/>
      <c r="O20" s="42"/>
    </row>
    <row r="21" spans="1:14" ht="26.25">
      <c r="A21" s="12">
        <v>1</v>
      </c>
      <c r="B21" s="43" t="s">
        <v>28</v>
      </c>
      <c r="C21" s="14">
        <v>4485715</v>
      </c>
      <c r="D21" s="15" t="s">
        <v>29</v>
      </c>
      <c r="E21" s="16" t="s">
        <v>30</v>
      </c>
      <c r="F21" s="15" t="s">
        <v>84</v>
      </c>
      <c r="G21" s="17">
        <v>2888</v>
      </c>
      <c r="H21" s="17">
        <v>2093</v>
      </c>
      <c r="I21" s="17">
        <v>795</v>
      </c>
      <c r="J21" s="59">
        <f t="shared" si="0"/>
        <v>0</v>
      </c>
      <c r="K21" s="63"/>
      <c r="L21" s="13"/>
      <c r="M21" s="3"/>
      <c r="N21" s="3"/>
    </row>
    <row r="22" spans="1:14" ht="26.25">
      <c r="A22" s="12">
        <v>2</v>
      </c>
      <c r="B22" s="43" t="s">
        <v>31</v>
      </c>
      <c r="C22" s="14">
        <v>4547117</v>
      </c>
      <c r="D22" s="15" t="s">
        <v>29</v>
      </c>
      <c r="E22" s="19" t="s">
        <v>32</v>
      </c>
      <c r="F22" s="15" t="s">
        <v>80</v>
      </c>
      <c r="G22" s="17">
        <v>2888</v>
      </c>
      <c r="H22" s="17">
        <v>2093</v>
      </c>
      <c r="I22" s="17">
        <v>795</v>
      </c>
      <c r="J22" s="59">
        <f t="shared" si="0"/>
        <v>0</v>
      </c>
      <c r="K22" s="64"/>
      <c r="L22" s="13"/>
      <c r="M22" s="3"/>
      <c r="N22" s="42"/>
    </row>
    <row r="23" spans="1:14" ht="15">
      <c r="A23" s="12">
        <v>3</v>
      </c>
      <c r="B23" s="43" t="s">
        <v>33</v>
      </c>
      <c r="C23" s="14">
        <v>4305997</v>
      </c>
      <c r="D23" s="15" t="s">
        <v>34</v>
      </c>
      <c r="E23" s="16" t="s">
        <v>35</v>
      </c>
      <c r="F23" s="15" t="s">
        <v>81</v>
      </c>
      <c r="G23" s="17">
        <v>2546</v>
      </c>
      <c r="H23" s="17">
        <v>1845</v>
      </c>
      <c r="I23" s="17">
        <v>701</v>
      </c>
      <c r="J23" s="59">
        <f t="shared" si="0"/>
        <v>0</v>
      </c>
      <c r="K23" s="65"/>
      <c r="L23" s="65"/>
      <c r="N23" s="42"/>
    </row>
    <row r="24" spans="1:14" ht="15">
      <c r="A24" s="12">
        <v>4</v>
      </c>
      <c r="B24" s="43" t="s">
        <v>36</v>
      </c>
      <c r="C24" s="14">
        <v>4546995</v>
      </c>
      <c r="D24" s="15" t="s">
        <v>37</v>
      </c>
      <c r="E24" s="19" t="s">
        <v>38</v>
      </c>
      <c r="F24" s="15" t="s">
        <v>82</v>
      </c>
      <c r="G24" s="17">
        <v>646</v>
      </c>
      <c r="H24" s="17">
        <v>468</v>
      </c>
      <c r="I24" s="17">
        <v>178</v>
      </c>
      <c r="J24" s="59">
        <f t="shared" si="0"/>
        <v>0</v>
      </c>
      <c r="K24" s="58"/>
      <c r="L24" s="13"/>
      <c r="M24" s="3"/>
      <c r="N24" s="3"/>
    </row>
    <row r="25" spans="1:14" ht="15">
      <c r="A25" s="12">
        <v>5</v>
      </c>
      <c r="B25" s="60" t="s">
        <v>39</v>
      </c>
      <c r="C25" s="14">
        <v>4485618</v>
      </c>
      <c r="D25" s="15" t="s">
        <v>40</v>
      </c>
      <c r="E25" s="16" t="s">
        <v>41</v>
      </c>
      <c r="F25" s="15" t="s">
        <v>83</v>
      </c>
      <c r="G25" s="17">
        <v>798</v>
      </c>
      <c r="H25" s="17">
        <v>579</v>
      </c>
      <c r="I25" s="17">
        <v>219</v>
      </c>
      <c r="J25" s="59">
        <f t="shared" si="0"/>
        <v>0</v>
      </c>
      <c r="K25" s="65"/>
      <c r="L25" s="65"/>
      <c r="N25" s="3"/>
    </row>
    <row r="26" spans="1:14" ht="12.75">
      <c r="A26" s="13"/>
      <c r="B26" s="13"/>
      <c r="C26" s="13"/>
      <c r="D26" s="13"/>
      <c r="E26" s="13"/>
      <c r="F26" s="48" t="s">
        <v>73</v>
      </c>
      <c r="G26" s="21">
        <f>SUM(G21:G25)</f>
        <v>9766</v>
      </c>
      <c r="H26" s="21">
        <f>SUM(H21:H25)</f>
        <v>7078</v>
      </c>
      <c r="I26" s="21">
        <f>SUM(I21:I25)</f>
        <v>2688</v>
      </c>
      <c r="J26" s="21">
        <f>SUM(J21:J25)</f>
        <v>0</v>
      </c>
      <c r="K26" s="13"/>
      <c r="L26" s="13"/>
      <c r="M26" s="4"/>
      <c r="N26" s="4"/>
    </row>
    <row r="27" spans="6:12" ht="12.75">
      <c r="F27" s="49" t="s">
        <v>68</v>
      </c>
      <c r="G27" s="50">
        <f>G26+G20</f>
        <v>27550</v>
      </c>
      <c r="H27" s="50">
        <f>H26+H20</f>
        <v>19968</v>
      </c>
      <c r="I27" s="50">
        <f>I26+I20</f>
        <v>7582</v>
      </c>
      <c r="J27" s="50">
        <f>J26+J20</f>
        <v>0</v>
      </c>
      <c r="K27" s="61"/>
      <c r="L27" s="62"/>
    </row>
    <row r="28" ht="12.75">
      <c r="M28" s="44"/>
    </row>
    <row r="30" spans="2:11" ht="15">
      <c r="B30" s="53" t="s">
        <v>43</v>
      </c>
      <c r="E30" s="53"/>
      <c r="F30" s="53" t="s">
        <v>44</v>
      </c>
      <c r="G30" s="44"/>
      <c r="H30" s="53" t="s">
        <v>45</v>
      </c>
      <c r="I30" t="s">
        <v>46</v>
      </c>
      <c r="J30"/>
      <c r="K30" s="53"/>
    </row>
    <row r="31" spans="2:11" ht="15">
      <c r="B31" s="54" t="s">
        <v>47</v>
      </c>
      <c r="E31" s="55"/>
      <c r="F31" s="54" t="s">
        <v>48</v>
      </c>
      <c r="H31" s="56" t="s">
        <v>85</v>
      </c>
      <c r="I31"/>
      <c r="J31"/>
      <c r="K31" s="56"/>
    </row>
  </sheetData>
  <sheetProtection selectLockedCells="1" selectUnlockedCells="1"/>
  <mergeCells count="2">
    <mergeCell ref="A7:H7"/>
    <mergeCell ref="A6:J6"/>
  </mergeCells>
  <printOptions/>
  <pageMargins left="0.25" right="0.25" top="0.75" bottom="0.75" header="0.3" footer="0.3"/>
  <pageSetup fitToHeight="0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K29"/>
  <sheetViews>
    <sheetView zoomScalePageLayoutView="0" workbookViewId="0" topLeftCell="A1">
      <selection activeCell="N13" sqref="N13"/>
    </sheetView>
  </sheetViews>
  <sheetFormatPr defaultColWidth="9.140625" defaultRowHeight="12.75"/>
  <cols>
    <col min="2" max="2" width="42.57421875" style="0" bestFit="1" customWidth="1"/>
    <col min="6" max="6" width="25.57421875" style="0" customWidth="1"/>
    <col min="7" max="7" width="13.57421875" style="0" customWidth="1"/>
    <col min="8" max="8" width="16.140625" style="0" customWidth="1"/>
    <col min="9" max="9" width="14.57421875" style="0" customWidth="1"/>
  </cols>
  <sheetData>
    <row r="7" spans="1:11" s="1" customFormat="1" ht="45">
      <c r="A7" s="5" t="s">
        <v>4</v>
      </c>
      <c r="B7" s="5" t="s">
        <v>5</v>
      </c>
      <c r="C7" s="5" t="s">
        <v>6</v>
      </c>
      <c r="D7" s="5" t="s">
        <v>7</v>
      </c>
      <c r="E7" s="6" t="s">
        <v>8</v>
      </c>
      <c r="F7" s="5" t="s">
        <v>9</v>
      </c>
      <c r="G7" s="7" t="s">
        <v>10</v>
      </c>
      <c r="H7" s="7" t="s">
        <v>49</v>
      </c>
      <c r="I7" s="7" t="s">
        <v>50</v>
      </c>
      <c r="J7" s="5" t="s">
        <v>11</v>
      </c>
      <c r="K7" s="5" t="s">
        <v>12</v>
      </c>
    </row>
    <row r="8" spans="1:11" s="2" customFormat="1" ht="15">
      <c r="A8" s="8">
        <v>1</v>
      </c>
      <c r="B8" s="9">
        <v>2</v>
      </c>
      <c r="C8" s="9">
        <v>3</v>
      </c>
      <c r="D8" s="9">
        <v>4</v>
      </c>
      <c r="E8" s="10">
        <v>5</v>
      </c>
      <c r="F8" s="9">
        <v>6</v>
      </c>
      <c r="G8" s="11">
        <v>7</v>
      </c>
      <c r="H8" s="11">
        <v>8</v>
      </c>
      <c r="I8" s="23" t="s">
        <v>51</v>
      </c>
      <c r="J8" s="24">
        <v>10</v>
      </c>
      <c r="K8" s="25">
        <v>11</v>
      </c>
    </row>
    <row r="9" spans="1:11" s="3" customFormat="1" ht="26.25">
      <c r="A9" s="12">
        <v>1</v>
      </c>
      <c r="B9" s="13" t="s">
        <v>13</v>
      </c>
      <c r="C9" s="14">
        <v>17656582</v>
      </c>
      <c r="D9" s="15" t="s">
        <v>14</v>
      </c>
      <c r="E9" s="16" t="s">
        <v>15</v>
      </c>
      <c r="F9" s="15" t="s">
        <v>52</v>
      </c>
      <c r="G9" s="17">
        <v>2584</v>
      </c>
      <c r="H9" s="18">
        <f>G9*H29</f>
        <v>1469.004</v>
      </c>
      <c r="I9" s="18">
        <f aca="true" t="shared" si="0" ref="I9:I19">G9-H9</f>
        <v>1114.996</v>
      </c>
      <c r="J9" s="26" t="s">
        <v>53</v>
      </c>
      <c r="K9" s="15"/>
    </row>
    <row r="10" spans="1:11" s="3" customFormat="1" ht="26.25">
      <c r="A10" s="12">
        <v>2</v>
      </c>
      <c r="B10" s="13" t="s">
        <v>16</v>
      </c>
      <c r="C10" s="14">
        <v>8422035</v>
      </c>
      <c r="D10" s="15" t="s">
        <v>17</v>
      </c>
      <c r="E10" s="19" t="s">
        <v>18</v>
      </c>
      <c r="F10" s="15" t="s">
        <v>54</v>
      </c>
      <c r="G10" s="17">
        <v>5814</v>
      </c>
      <c r="H10" s="18">
        <v>3305</v>
      </c>
      <c r="I10" s="18">
        <f t="shared" si="0"/>
        <v>2509</v>
      </c>
      <c r="J10" s="26" t="s">
        <v>53</v>
      </c>
      <c r="K10" s="15"/>
    </row>
    <row r="11" spans="1:11" s="3" customFormat="1" ht="26.25">
      <c r="A11" s="12">
        <v>3</v>
      </c>
      <c r="B11" s="13" t="s">
        <v>19</v>
      </c>
      <c r="C11" s="14">
        <v>15448720</v>
      </c>
      <c r="D11" s="15" t="s">
        <v>20</v>
      </c>
      <c r="E11" s="19" t="s">
        <v>21</v>
      </c>
      <c r="F11" s="15" t="s">
        <v>55</v>
      </c>
      <c r="G11" s="17">
        <v>3572</v>
      </c>
      <c r="H11" s="18">
        <v>2030</v>
      </c>
      <c r="I11" s="18">
        <f t="shared" si="0"/>
        <v>1542</v>
      </c>
      <c r="J11" s="26" t="s">
        <v>53</v>
      </c>
      <c r="K11" s="15"/>
    </row>
    <row r="12" spans="1:11" s="3" customFormat="1" ht="26.25">
      <c r="A12" s="12">
        <v>4</v>
      </c>
      <c r="B12" s="13" t="s">
        <v>22</v>
      </c>
      <c r="C12" s="14">
        <v>13863330</v>
      </c>
      <c r="D12" s="15" t="s">
        <v>23</v>
      </c>
      <c r="E12" s="16" t="s">
        <v>24</v>
      </c>
      <c r="F12" s="15" t="s">
        <v>56</v>
      </c>
      <c r="G12" s="17">
        <v>2774</v>
      </c>
      <c r="H12" s="18">
        <v>1577</v>
      </c>
      <c r="I12" s="18">
        <f t="shared" si="0"/>
        <v>1197</v>
      </c>
      <c r="J12" s="26" t="s">
        <v>53</v>
      </c>
      <c r="K12" s="15"/>
    </row>
    <row r="13" spans="1:11" s="3" customFormat="1" ht="26.25">
      <c r="A13" s="12">
        <v>5</v>
      </c>
      <c r="B13" s="13" t="s">
        <v>25</v>
      </c>
      <c r="C13" s="14">
        <v>16927632</v>
      </c>
      <c r="D13" s="15" t="s">
        <v>26</v>
      </c>
      <c r="E13" s="19" t="s">
        <v>27</v>
      </c>
      <c r="F13" s="15" t="s">
        <v>57</v>
      </c>
      <c r="G13" s="17">
        <v>17974</v>
      </c>
      <c r="H13" s="18">
        <v>10218</v>
      </c>
      <c r="I13" s="18">
        <f t="shared" si="0"/>
        <v>7756</v>
      </c>
      <c r="J13" s="26" t="s">
        <v>53</v>
      </c>
      <c r="K13" s="15"/>
    </row>
    <row r="14" spans="1:11" s="3" customFormat="1" ht="26.25">
      <c r="A14" s="12">
        <v>6</v>
      </c>
      <c r="B14" s="13" t="s">
        <v>58</v>
      </c>
      <c r="C14" s="14">
        <v>5919324</v>
      </c>
      <c r="D14" s="15" t="s">
        <v>59</v>
      </c>
      <c r="E14" s="19" t="s">
        <v>60</v>
      </c>
      <c r="F14" s="15" t="s">
        <v>61</v>
      </c>
      <c r="G14" s="20">
        <v>8246</v>
      </c>
      <c r="H14" s="18">
        <v>4687</v>
      </c>
      <c r="I14" s="18">
        <f t="shared" si="0"/>
        <v>3559</v>
      </c>
      <c r="J14" s="26" t="s">
        <v>53</v>
      </c>
      <c r="K14" s="15"/>
    </row>
    <row r="15" spans="1:11" s="3" customFormat="1" ht="26.25">
      <c r="A15" s="12">
        <v>7</v>
      </c>
      <c r="B15" s="13" t="s">
        <v>28</v>
      </c>
      <c r="C15" s="14">
        <v>4485715</v>
      </c>
      <c r="D15" s="15" t="s">
        <v>29</v>
      </c>
      <c r="E15" s="16" t="s">
        <v>30</v>
      </c>
      <c r="F15" s="15" t="s">
        <v>62</v>
      </c>
      <c r="G15" s="17">
        <v>3534</v>
      </c>
      <c r="H15" s="18">
        <v>2009</v>
      </c>
      <c r="I15" s="18">
        <f t="shared" si="0"/>
        <v>1525</v>
      </c>
      <c r="J15" s="26" t="s">
        <v>53</v>
      </c>
      <c r="K15" s="15"/>
    </row>
    <row r="16" spans="1:11" s="3" customFormat="1" ht="26.25">
      <c r="A16" s="12">
        <v>8</v>
      </c>
      <c r="B16" s="13" t="s">
        <v>31</v>
      </c>
      <c r="C16" s="14">
        <v>4547117</v>
      </c>
      <c r="D16" s="15" t="s">
        <v>29</v>
      </c>
      <c r="E16" s="19" t="s">
        <v>32</v>
      </c>
      <c r="F16" s="15" t="s">
        <v>63</v>
      </c>
      <c r="G16" s="17">
        <v>1748</v>
      </c>
      <c r="H16" s="18">
        <v>994</v>
      </c>
      <c r="I16" s="18">
        <f t="shared" si="0"/>
        <v>754</v>
      </c>
      <c r="J16" s="26" t="s">
        <v>53</v>
      </c>
      <c r="K16" s="15"/>
    </row>
    <row r="17" spans="1:11" s="3" customFormat="1" ht="26.25">
      <c r="A17" s="12">
        <v>9</v>
      </c>
      <c r="B17" s="13" t="s">
        <v>33</v>
      </c>
      <c r="C17" s="14">
        <v>4305997</v>
      </c>
      <c r="D17" s="15" t="s">
        <v>34</v>
      </c>
      <c r="E17" s="16" t="s">
        <v>35</v>
      </c>
      <c r="F17" s="15" t="s">
        <v>64</v>
      </c>
      <c r="G17" s="17">
        <v>3078</v>
      </c>
      <c r="H17" s="18">
        <v>1749</v>
      </c>
      <c r="I17" s="18">
        <f t="shared" si="0"/>
        <v>1329</v>
      </c>
      <c r="J17" s="26" t="s">
        <v>53</v>
      </c>
      <c r="K17" s="15"/>
    </row>
    <row r="18" spans="1:11" s="3" customFormat="1" ht="26.25">
      <c r="A18" s="12">
        <f>1+A17</f>
        <v>10</v>
      </c>
      <c r="B18" s="13" t="s">
        <v>36</v>
      </c>
      <c r="C18" s="14">
        <v>4546995</v>
      </c>
      <c r="D18" s="15" t="s">
        <v>37</v>
      </c>
      <c r="E18" s="19" t="s">
        <v>38</v>
      </c>
      <c r="F18" s="15" t="s">
        <v>65</v>
      </c>
      <c r="G18" s="17">
        <v>988</v>
      </c>
      <c r="H18" s="18">
        <v>562</v>
      </c>
      <c r="I18" s="18">
        <f t="shared" si="0"/>
        <v>426</v>
      </c>
      <c r="J18" s="26" t="s">
        <v>53</v>
      </c>
      <c r="K18" s="15"/>
    </row>
    <row r="19" spans="1:11" s="3" customFormat="1" ht="26.25">
      <c r="A19" s="12">
        <f>1+A18</f>
        <v>11</v>
      </c>
      <c r="B19" s="15" t="s">
        <v>39</v>
      </c>
      <c r="C19" s="14">
        <v>4485618</v>
      </c>
      <c r="D19" s="15" t="s">
        <v>40</v>
      </c>
      <c r="E19" s="16" t="s">
        <v>41</v>
      </c>
      <c r="F19" s="15" t="s">
        <v>66</v>
      </c>
      <c r="G19" s="17">
        <v>1406</v>
      </c>
      <c r="H19" s="18">
        <v>800</v>
      </c>
      <c r="I19" s="18">
        <f t="shared" si="0"/>
        <v>606</v>
      </c>
      <c r="J19" s="26" t="s">
        <v>53</v>
      </c>
      <c r="K19" s="15"/>
    </row>
    <row r="20" spans="1:11" s="4" customFormat="1" ht="12.75">
      <c r="A20" s="13"/>
      <c r="B20" s="13"/>
      <c r="C20" s="13"/>
      <c r="D20" s="13"/>
      <c r="E20" s="13"/>
      <c r="F20" s="13"/>
      <c r="G20" s="21">
        <f>SUM(G9:G19)</f>
        <v>51718</v>
      </c>
      <c r="H20" s="21">
        <f>SUM(H9:H19)</f>
        <v>29400.004</v>
      </c>
      <c r="I20" s="21">
        <f>SUM(I9:I19)</f>
        <v>22317.996</v>
      </c>
      <c r="J20" s="27" t="s">
        <v>42</v>
      </c>
      <c r="K20" s="13"/>
    </row>
    <row r="25" spans="6:7" ht="12.75">
      <c r="F25" t="s">
        <v>67</v>
      </c>
      <c r="G25">
        <v>29400</v>
      </c>
    </row>
    <row r="27" ht="12.75">
      <c r="G27" s="22">
        <f>G25/G20*100</f>
        <v>56.84674581383658</v>
      </c>
    </row>
    <row r="29" ht="12.75">
      <c r="H29">
        <v>0.5685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ambulator</cp:lastModifiedBy>
  <cp:lastPrinted>2024-04-10T13:08:21Z</cp:lastPrinted>
  <dcterms:created xsi:type="dcterms:W3CDTF">2019-09-25T07:58:14Z</dcterms:created>
  <dcterms:modified xsi:type="dcterms:W3CDTF">2024-04-10T13:08:38Z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2057-10.2.0.7480</vt:lpwstr>
  </property>
</Properties>
</file>