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65" activeTab="0"/>
  </bookViews>
  <sheets>
    <sheet name="plata partial NOV" sheetId="1" r:id="rId1"/>
  </sheets>
  <definedNames>
    <definedName name="_xlfn._FV" hidden="1">#NAME?</definedName>
    <definedName name="_xlnm.Print_Area" localSheetId="0">'plata partial NOV'!$A$1:$L$144</definedName>
    <definedName name="_xlnm.Print_Titles" localSheetId="0">'plata partial NOV'!$10:$11</definedName>
  </definedNames>
  <calcPr fullCalcOnLoad="1"/>
</workbook>
</file>

<file path=xl/sharedStrings.xml><?xml version="1.0" encoding="utf-8"?>
<sst xmlns="http://schemas.openxmlformats.org/spreadsheetml/2006/main" count="330" uniqueCount="220">
  <si>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</si>
  <si>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</si>
  <si>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</si>
  <si>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</si>
  <si>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Nr.
 Crt.</t>
  </si>
  <si>
    <t>Denumire furnizor</t>
  </si>
  <si>
    <t>Cod fiscal</t>
  </si>
  <si>
    <t>Cont</t>
  </si>
  <si>
    <t>Explicații factura</t>
  </si>
  <si>
    <t>VALOARE FACTURA</t>
  </si>
  <si>
    <t>TOTAL
DE
PLATA</t>
  </si>
  <si>
    <t>Data
 OP</t>
  </si>
  <si>
    <t>Nr. 
OP</t>
  </si>
  <si>
    <t>CARDIOMED SRL</t>
  </si>
  <si>
    <t>RO28TREZ2165069XXX023849</t>
  </si>
  <si>
    <t>CENTRUL MEDICAL TRANSILVANIA</t>
  </si>
  <si>
    <t>RO90TREZ2165069XXX025934</t>
  </si>
  <si>
    <t>CLINIC MED DIAGNOSIS SRL</t>
  </si>
  <si>
    <t>RO43TREZ2195069XXX006321</t>
  </si>
  <si>
    <t>RO29TREZ1665069XXX001129</t>
  </si>
  <si>
    <t>INSTREGDE GASTROHEPATO PROF DR OFODOR</t>
  </si>
  <si>
    <t>RO13TREZ21620F332100XXXX</t>
  </si>
  <si>
    <t>INSTITUTUL INIMII DE URGENTA PENTRU BOLI CARDIOVAS</t>
  </si>
  <si>
    <t>INSTITUTUL ONCOLOGIC I CHIRICUTA CLUJNAPOCA</t>
  </si>
  <si>
    <t>INTERSERVISAN</t>
  </si>
  <si>
    <t>RO06TREZ2165069XXX020559</t>
  </si>
  <si>
    <t>JIMAN PAULA ARGENTINA</t>
  </si>
  <si>
    <t>RO80RNCB0106141848050001</t>
  </si>
  <si>
    <t>LABORATOARELE SYNLAB</t>
  </si>
  <si>
    <t>RO63TREZ7005069XXX005336</t>
  </si>
  <si>
    <t>MED LIFE SA</t>
  </si>
  <si>
    <t>RO12TREZ7005069XXX006060</t>
  </si>
  <si>
    <t>OMNIMEDICAL CLINIC SRL</t>
  </si>
  <si>
    <t>RO14TREZ2165069XXX038263</t>
  </si>
  <si>
    <t>POLARIS MEDICAL SA</t>
  </si>
  <si>
    <t>RO22TREZ2165069XXX032202</t>
  </si>
  <si>
    <t>RIVMED</t>
  </si>
  <si>
    <t>RO05TREZ2165069XXX014369</t>
  </si>
  <si>
    <t>SC HIPERDIA SA</t>
  </si>
  <si>
    <t>RO05TREZ1315069XXX003634</t>
  </si>
  <si>
    <t>SC MEDSTAR SRL</t>
  </si>
  <si>
    <t>RO84TREZ2165069XXX014111</t>
  </si>
  <si>
    <t>SC PROMEDICAL CENTER</t>
  </si>
  <si>
    <t>RO46TREZ2165069XXX008781</t>
  </si>
  <si>
    <t>RO89TREZ2165069XXX026146</t>
  </si>
  <si>
    <t>SC ANADENT RX SRL</t>
  </si>
  <si>
    <t>RO07TREZ2165069XXX024518</t>
  </si>
  <si>
    <t>SC Biogen SRL</t>
  </si>
  <si>
    <t>RO96TREZ2165069XXX008948</t>
  </si>
  <si>
    <t>SC CENTRUL MEDICAL SANRADEX SRL</t>
  </si>
  <si>
    <t>RO73TREZ2175069XXX000182</t>
  </si>
  <si>
    <t>SC CENTRUL MEDICAL UNIREA SRL</t>
  </si>
  <si>
    <t>RO62TREZ7005069XXX005742</t>
  </si>
  <si>
    <t>SC DENTAL RAD SRL</t>
  </si>
  <si>
    <t>RO62TREZ2165069XXX036332</t>
  </si>
  <si>
    <t>SC HATDENT SRL</t>
  </si>
  <si>
    <t>RO02TREZ2195069XXX008029</t>
  </si>
  <si>
    <t>SC LABORATOARELE BIOCLINICA SRL</t>
  </si>
  <si>
    <t>RO89TREZ6215069XXX016071</t>
  </si>
  <si>
    <t>SC MEDISPROF SRL</t>
  </si>
  <si>
    <t>RO77TREZ2165069XXX009096</t>
  </si>
  <si>
    <t>SC PEDIPAT SRL</t>
  </si>
  <si>
    <t>RO91TREZ2165069XXX009523</t>
  </si>
  <si>
    <t>SC RAUS  X SRL</t>
  </si>
  <si>
    <t>RO57TREZ2165069XXX036228</t>
  </si>
  <si>
    <t>SC SALVOSAN CIOBANCA SRL</t>
  </si>
  <si>
    <t>RO50TREZ5615069XXX000705</t>
  </si>
  <si>
    <t>SC STOMARIX SRL</t>
  </si>
  <si>
    <t>RO45TREZ2165069XXX020148</t>
  </si>
  <si>
    <t>SC VAREXDENT SRL</t>
  </si>
  <si>
    <t>RO72TREZ2165069XXX033630</t>
  </si>
  <si>
    <t>SMILE OFFICE SRL</t>
  </si>
  <si>
    <t>RO38TREZ2165069XXX030459</t>
  </si>
  <si>
    <t>SOCIETATEA CIVILA MEDICALA RADUSAN</t>
  </si>
  <si>
    <t>RO88TREZ2165069XXX009480</t>
  </si>
  <si>
    <t>SPITALUL CLINIC DE BOLI INFECTIOASE CLUJ</t>
  </si>
  <si>
    <t>RO85TREZ21621F332100XXXX</t>
  </si>
  <si>
    <t>SPITALUL CLINIC DE URGENTA PENTRU COPII CLUJNAPOC</t>
  </si>
  <si>
    <t>SPITALUL CLINIC JUDETEAN  DE URGENTA CLUJNAPOCA</t>
  </si>
  <si>
    <t>SPITALUL CLINIC MUNICIPAL CLUJNAPOCA</t>
  </si>
  <si>
    <t>SPITALUL DE PNEUMOFTIZIOLOGIE LEON DANIELLO CLUJ</t>
  </si>
  <si>
    <t>SPITALUL MUNICIPAL DRCORNEL IGNA CAMPIA TURZII</t>
  </si>
  <si>
    <t>RO54TREZ21921F332100XXXX</t>
  </si>
  <si>
    <t>SPITALUL MUNICIPAL DEJ</t>
  </si>
  <si>
    <t>RO10TREZ21721F332100XXXX</t>
  </si>
  <si>
    <t>SPITALUL MUNICIPAL GHERLA</t>
  </si>
  <si>
    <t>RO32TREZ21821F332100XXXX</t>
  </si>
  <si>
    <t>SPITALUL MUNICIPAL TURDA</t>
  </si>
  <si>
    <t>SPITALUL ORASENESC HUEDIN</t>
  </si>
  <si>
    <t>RO98TREZ22121F332100XXXX</t>
  </si>
  <si>
    <t xml:space="preserve"> TOTAL</t>
  </si>
  <si>
    <t>Sef Serviciu</t>
  </si>
  <si>
    <t>Ec. Florina Filipas</t>
  </si>
  <si>
    <t>Ec. Mascasan Anicuta</t>
  </si>
  <si>
    <t>Intocmit, (3ex)</t>
  </si>
  <si>
    <t>SC CLINICA SANTE SRL</t>
  </si>
  <si>
    <t>SC SYNEVO ROMANIA SRL</t>
  </si>
  <si>
    <t>RO95TREZ7005069XXX001656</t>
  </si>
  <si>
    <t>SC MULTIMEDICA SRL</t>
  </si>
  <si>
    <t>RO65TREZ2195069XXX000493</t>
  </si>
  <si>
    <t>RADIOTHERAPY CENTER CLUJ</t>
  </si>
  <si>
    <t>RO15TREZ4215069XXX019036</t>
  </si>
  <si>
    <t>Ec. Bruck Kinga</t>
  </si>
  <si>
    <t>CENTRU MEDICAL GARIBALDI SRL</t>
  </si>
  <si>
    <t>RO30TREZ2165069XXX040594</t>
  </si>
  <si>
    <t>PERSA VOICHITA CMF</t>
  </si>
  <si>
    <t>RO78BRDE130SV16045151300</t>
  </si>
  <si>
    <t>SC DR PETRE MURESAN SRL</t>
  </si>
  <si>
    <t>RO48TREZ2165069XXX008939</t>
  </si>
  <si>
    <t>SC HIGEEA MEDICA SRL</t>
  </si>
  <si>
    <t>RO68TREZ2195069XXX002573</t>
  </si>
  <si>
    <t>ANGIOCARE  SRL</t>
  </si>
  <si>
    <t>RO15TREZ2165069XXX039506</t>
  </si>
  <si>
    <t>RECARDIO SRL</t>
  </si>
  <si>
    <t>RO82TREZ2165069XXX017639</t>
  </si>
  <si>
    <t>SPITALUL UNIVERSITAR CF CLUJ</t>
  </si>
  <si>
    <t>SPITALUL CLINIC DE RECUPERARE CLUJNAPOCA</t>
  </si>
  <si>
    <t>SC BIOCLINICA GREEN SRL</t>
  </si>
  <si>
    <t>ONCOPAT DIAGNOSTIC</t>
  </si>
  <si>
    <t>RO74TREZ2165069XXX043391</t>
  </si>
  <si>
    <t>RO71TREZ2165069XXX043348</t>
  </si>
  <si>
    <t>SC INTERMED SERVICE LAB SRL</t>
  </si>
  <si>
    <t>SUMA DE PLATA</t>
  </si>
  <si>
    <t>REST DE PLATA</t>
  </si>
  <si>
    <t>TOTAL</t>
  </si>
  <si>
    <t>SUBTOTAL -PARTIALE</t>
  </si>
  <si>
    <t>lab</t>
  </si>
  <si>
    <t xml:space="preserve">rad </t>
  </si>
  <si>
    <t>ap</t>
  </si>
  <si>
    <t>Cap 6605 04 Paraclinice cval fact 2023139/06.12.2023</t>
  </si>
  <si>
    <t>Cap 6605 04 Paraclinice cval fact,1127/13.12.2023</t>
  </si>
  <si>
    <t>Cap 6605 04 02 Paraclinic cval fact 1150/12.12.2023</t>
  </si>
  <si>
    <t>Cap 660404 Paraclinice cval fact 2023295/11.12.2023</t>
  </si>
  <si>
    <t>Cap 6605 04 Paraclinice cval fact 334/13.12.2023</t>
  </si>
  <si>
    <t>Cap 6605 04 Paraclinice cval fact 276/06.12.2023</t>
  </si>
  <si>
    <t>Cap 6605 04 Paraclinice cval fact 3243/14.12.2023</t>
  </si>
  <si>
    <t>Cap 6605 04 Paraclinice cval fact 858/05.12.2023</t>
  </si>
  <si>
    <t>Cap 6605 04 Paraclinice cval fact 59/06.12.2023</t>
  </si>
  <si>
    <t>Cap 660404 Paraclinice cval fact  10/08.12.2023</t>
  </si>
  <si>
    <t>Cap 6605 04 Paraclinice cval fact 220245/12.12.2023</t>
  </si>
  <si>
    <t>Cap 6605 04 Paraclinice cval fact 804/11.12.2023</t>
  </si>
  <si>
    <t>Cap 6605 04 Paraclinice cval fact 1264/08.12.2023</t>
  </si>
  <si>
    <t>Cap 6605 04 Paraclinice cval fact 128/07.12.2023</t>
  </si>
  <si>
    <t>Cap 6605 04 Paraclinice cval fact 855/06.12.2023</t>
  </si>
  <si>
    <t>Cap 6605 04 Paraclinice cval fact 137/06.12.2023</t>
  </si>
  <si>
    <t>Cap 6605 04 Paraclinice cval fact 138/06.12.2023</t>
  </si>
  <si>
    <t>Cap 6605 04 Paraclinice cval fact 132/06.12.2023</t>
  </si>
  <si>
    <t>Cap 660404 Paraclinice cval fact 5155/14.12.2023</t>
  </si>
  <si>
    <t>Cap 660404 Paraclinice cval fact 192163/08.12.2023</t>
  </si>
  <si>
    <t>Cap 6605 04 Paraclinice cval fact 273/07.12.2023</t>
  </si>
  <si>
    <t>Cap 660404 Paraclinice cval fact 3060/14.12.2023</t>
  </si>
  <si>
    <t>Cap 6605 04 Paraclinice cval fact 5500/13.12.2023</t>
  </si>
  <si>
    <t>Cap 6605 04 Paraclinice cval fact 283/15.12.2023</t>
  </si>
  <si>
    <t>Cap 6605 04 Paraclinice cval fact 256/11.12.2023</t>
  </si>
  <si>
    <t>Cap 660404 Paraclinice cval fact 449/08.12.2023</t>
  </si>
  <si>
    <t>Cap 6605 04 Paraclinice cval fact 144/08.12.2023</t>
  </si>
  <si>
    <t>Cap 6605 04 Paraclinice cval fact 1155/13.12.2023</t>
  </si>
  <si>
    <t>Cap 6605 04 Paraclinice cval fact 1278/15.12.2023</t>
  </si>
  <si>
    <t>Cap 6605 04 Paraclinice cval fact 47/14.12.2023</t>
  </si>
  <si>
    <t>Cap 6605 04 Paraclinice cval fact 2023013/15.12.2023</t>
  </si>
  <si>
    <t>Cap 660404 Paraclinice cval fact  3062/15.12.2023</t>
  </si>
  <si>
    <t>Cap 660404 Paraclinice cval fact  3063/15.12.2023</t>
  </si>
  <si>
    <t>Cap 6605 04 Paraclinice cval fact 5508/14.12.2023</t>
  </si>
  <si>
    <t>Cap 6605 04 Paraclinice cval fact 257/15.12.2023</t>
  </si>
  <si>
    <t>Cap 6605 04 Paraclinice cval fact 574/15.12.2023</t>
  </si>
  <si>
    <t>Cap 6605 04 Paraclinice cval fact 859/14.12.2023</t>
  </si>
  <si>
    <t>Cap 6605 04 Paraclinice cval fact 858/14.12.2023</t>
  </si>
  <si>
    <t>Cap 6605 04 Paraclinice cval fact 2300180/14.12.2023</t>
  </si>
  <si>
    <t>Cap 6605 04 Paraclinice cval fact 898/14.12.2023</t>
  </si>
  <si>
    <t>Cap 6605 04 Paraclinice cval fact  899/14.12.2023</t>
  </si>
  <si>
    <t>Cap 6605 04 Paraclinice cval fact 20232086/14.12.2023</t>
  </si>
  <si>
    <t>Cap 6605 04 Paraclinice cval fact 1299/14.12.2023</t>
  </si>
  <si>
    <t>Cap 6605 04 Paraclinice cval fact  12257/14.12.2023</t>
  </si>
  <si>
    <t>Cap 660404 Paraclinice cval fact 7/14.12.2023</t>
  </si>
  <si>
    <t>Cap 6605 04 Paraclinice cval fact 144/14.12.2023</t>
  </si>
  <si>
    <t>Cap 6605 04 Paraclinice cval fact 5504/14.12.2023</t>
  </si>
  <si>
    <t>Cap 6605 04 Paraclinice cval fact 2509973/14.12.2023</t>
  </si>
  <si>
    <t>Cap 6605 04 Paraclinice cval fact 146/14.12.2023</t>
  </si>
  <si>
    <t>Cap 6605 04 Paraclinice cval fact 147/14.12.2023</t>
  </si>
  <si>
    <t>Cap 6605 04 Paraclinice cval fact 1370/14.12.2023</t>
  </si>
  <si>
    <t>Cap 6605 04 Paraclinice cval fact 1371/14.12.2023</t>
  </si>
  <si>
    <t>Cap 6605 04 Paraclinice cval fact 2009020/14.12.2023</t>
  </si>
  <si>
    <t>Cap 6605 04 Paraclinice cval fact 2960/14.12.2023</t>
  </si>
  <si>
    <t>Cap 6605 04 Paraclinice cval fact2959/14.12.2023</t>
  </si>
  <si>
    <t>Cap 6605 04 Paraclinice cval fact  2961/14.12.2023</t>
  </si>
  <si>
    <t>Cap 6605 04 Paraclinice cval fact 111/07.12.2023</t>
  </si>
  <si>
    <t>Cap 660404 Paraclinice cval fact 5157/14.12.2023</t>
  </si>
  <si>
    <t>Cap 6605 04 Paraclinice cval fact 121388/14.12.2023</t>
  </si>
  <si>
    <t>Cap 6605 04 Paraclinice cval fact 121387/14.12.2023</t>
  </si>
  <si>
    <t>Cap 660404 Paraclinice cval fact 5156/14.12.2023</t>
  </si>
  <si>
    <t>Cap 6605 04 Paraclinice cval fact 855/14.12.2023</t>
  </si>
  <si>
    <t>Cap 6605 04 Paraclinice cval fact  856/14.12.2023</t>
  </si>
  <si>
    <t>Cap 6605 04 Paraclinice cval fact 880/14.12.2023</t>
  </si>
  <si>
    <t>Cap 660404 Paraclinice cval fact 20230141/14.12.2023</t>
  </si>
  <si>
    <t>Cap 6605 04 Paraclinice cval fact 707/14.12.2023</t>
  </si>
  <si>
    <t>Cap 6605 04 Paraclinice cval fact  709/14.12.2023</t>
  </si>
  <si>
    <t>Cap 6605 04 Paraclinice cval fact 220242/07.12.2023</t>
  </si>
  <si>
    <t>Cap 6605 04 Paraclinice cval fact  220243/08.12.2023</t>
  </si>
  <si>
    <t>Cap 6605 04 Paraclinice cval fact 3239/14.12.2023</t>
  </si>
  <si>
    <t>Cap 6605 04 Paraclinice cval fact 3241/14.12.2023</t>
  </si>
  <si>
    <t>Cap 6605 04 Paraclinice cval fact 3240/14.12.2023</t>
  </si>
  <si>
    <t>Cap 6605 04 Paraclinice cval fact 155/08.12.2023</t>
  </si>
  <si>
    <t>Cap 6605 04 Paraclinice cval fact 401/12.12.2023</t>
  </si>
  <si>
    <t>Cap 6605 04 Paraclinice cval fact, 1125/13.12.2023</t>
  </si>
  <si>
    <t>Cap 6605 04 Paraclinice cval fact 1124/13.12.2023</t>
  </si>
  <si>
    <t>Cap 6605 04 Paraclinice cval fact 10521/13.12.2023</t>
  </si>
  <si>
    <t>Cap 6605 04 Paraclinice cval fact 10520/13.12.2023</t>
  </si>
  <si>
    <t>Cap 6605 04 Paraclinice cval fact 10774/14.12.2023</t>
  </si>
  <si>
    <t>Cap 6605 04 Paraclinice cval fact 265/14.12.2023</t>
  </si>
  <si>
    <t>Cap 6605 04 Paraclinice cval fact 264/14.12.2023</t>
  </si>
  <si>
    <t>Cap 660404 Paraclinice cval fact 4/12.12.2023</t>
  </si>
  <si>
    <t>Cap 6605 04 Paraclinice cval fact 407644/11.12.2023</t>
  </si>
  <si>
    <t>Cap 6605 04 Paraclinice cval fact 2023144/13.12.2023</t>
  </si>
  <si>
    <t>Cap 6605 04 Paraclinice cval fact 2023145/13.12.2023</t>
  </si>
  <si>
    <t>Cap 6605 04 Paraclinice cval fact 2023146/13.12.2023</t>
  </si>
  <si>
    <t>Cap 660404 Paraclinice cval fact 6006586/13.12.2023</t>
  </si>
  <si>
    <t>Director Direcţia Relaţii Contractuale</t>
  </si>
  <si>
    <t xml:space="preserve">La ordonantarea de plata nr.3152/20.12.2023 a sumei reprezentand servicii de investigatii medicale paraclinice in asistenta medicala de specialitate din ambulatoriu </t>
  </si>
  <si>
    <t>CENTRALIZATORUL PLATILOR PENTRU SERVICII PARACLINICE AFERENTE LUNII NOIEMBRIE2023</t>
  </si>
  <si>
    <t>de specialitate-  servicii NOIEMBRIE 2023-partial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</si>
</sst>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l_e_i_-;\-* #,##0.00\ _l_e_i_-;_-* &quot;-&quot;??\ _l_e_i_-;_-@_-"/>
    <numFmt numFmtId="177" formatCode="_-* #,##0\ _l_e_i_-;\-* #,##0\ _l_e_i_-;_-* &quot;-&quot;??\ _l_e_i_-;_-@_-"/>
    <numFmt numFmtId="178" formatCode="_(* #,##0.00000_);_(* \(#,##0.00000\);_(* &quot;-&quot;?????_);_(@_)"/>
    <numFmt numFmtId="179" formatCode="_(* #,##0.0000_);_(* \(#,##0.0000\);_(* &quot;-&quot;????_);_(@_)"/>
  </numFmts>
  <fonts count="3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20" fillId="17" borderId="0" applyNumberFormat="0" applyBorder="0" applyAlignment="0" applyProtection="0"/>
    <xf numFmtId="0" fontId="8" fillId="9" borderId="1" applyNumberFormat="0" applyAlignment="0" applyProtection="0"/>
    <xf numFmtId="0" fontId="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7" fillId="0" borderId="3" applyNumberFormat="0" applyFill="0" applyAlignment="0" applyProtection="0"/>
    <xf numFmtId="0" fontId="6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5" applyNumberFormat="0" applyFill="0" applyAlignment="0" applyProtection="0"/>
    <xf numFmtId="0" fontId="4" fillId="10" borderId="0" applyNumberFormat="0" applyBorder="0" applyAlignment="0" applyProtection="0"/>
    <xf numFmtId="0" fontId="27" fillId="0" borderId="0">
      <alignment/>
      <protection/>
    </xf>
    <xf numFmtId="0" fontId="1" fillId="5" borderId="6" applyNumberFormat="0" applyFont="0" applyAlignment="0" applyProtection="0"/>
    <xf numFmtId="0" fontId="19" fillId="9" borderId="7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3" fontId="0" fillId="0" borderId="0" xfId="42" applyFont="1" applyFill="1" applyAlignment="1">
      <alignment/>
    </xf>
    <xf numFmtId="176" fontId="0" fillId="0" borderId="0" xfId="42" applyNumberFormat="1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9" xfId="0" applyBorder="1" applyAlignment="1">
      <alignment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/>
    </xf>
    <xf numFmtId="176" fontId="2" fillId="0" borderId="0" xfId="42" applyNumberFormat="1" applyFont="1" applyAlignment="1">
      <alignment horizontal="right"/>
    </xf>
    <xf numFmtId="43" fontId="0" fillId="0" borderId="0" xfId="42" applyFont="1" applyAlignment="1">
      <alignment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76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0" fillId="18" borderId="0" xfId="0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43" fontId="21" fillId="0" borderId="0" xfId="42" applyFont="1" applyFill="1" applyAlignment="1">
      <alignment/>
    </xf>
    <xf numFmtId="176" fontId="22" fillId="0" borderId="0" xfId="42" applyNumberFormat="1" applyFont="1" applyAlignment="1">
      <alignment/>
    </xf>
    <xf numFmtId="176" fontId="21" fillId="0" borderId="0" xfId="42" applyNumberFormat="1" applyFont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wrapText="1"/>
    </xf>
    <xf numFmtId="0" fontId="22" fillId="0" borderId="9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left" wrapText="1"/>
    </xf>
    <xf numFmtId="0" fontId="22" fillId="0" borderId="9" xfId="0" applyFont="1" applyFill="1" applyBorder="1" applyAlignment="1">
      <alignment horizontal="center"/>
    </xf>
    <xf numFmtId="43" fontId="22" fillId="0" borderId="9" xfId="42" applyFont="1" applyFill="1" applyBorder="1" applyAlignment="1">
      <alignment wrapText="1"/>
    </xf>
    <xf numFmtId="176" fontId="22" fillId="0" borderId="9" xfId="42" applyNumberFormat="1" applyFont="1" applyBorder="1" applyAlignment="1">
      <alignment wrapText="1"/>
    </xf>
    <xf numFmtId="176" fontId="22" fillId="0" borderId="9" xfId="42" applyNumberFormat="1" applyFont="1" applyBorder="1" applyAlignment="1">
      <alignment wrapText="1"/>
    </xf>
    <xf numFmtId="43" fontId="22" fillId="0" borderId="9" xfId="42" applyFont="1" applyFill="1" applyBorder="1" applyAlignment="1">
      <alignment horizontal="center" wrapText="1"/>
    </xf>
    <xf numFmtId="177" fontId="22" fillId="0" borderId="9" xfId="42" applyNumberFormat="1" applyFont="1" applyBorder="1" applyAlignment="1">
      <alignment horizontal="center" wrapText="1"/>
    </xf>
    <xf numFmtId="177" fontId="22" fillId="0" borderId="9" xfId="42" applyNumberFormat="1" applyFont="1" applyBorder="1" applyAlignment="1">
      <alignment horizontal="center" wrapText="1"/>
    </xf>
    <xf numFmtId="0" fontId="21" fillId="0" borderId="9" xfId="0" applyFont="1" applyFill="1" applyBorder="1" applyAlignment="1">
      <alignment horizontal="center" wrapText="1"/>
    </xf>
    <xf numFmtId="0" fontId="21" fillId="0" borderId="9" xfId="0" applyFont="1" applyFill="1" applyBorder="1" applyAlignment="1">
      <alignment wrapText="1"/>
    </xf>
    <xf numFmtId="0" fontId="21" fillId="0" borderId="9" xfId="0" applyFont="1" applyFill="1" applyBorder="1" applyAlignment="1">
      <alignment horizontal="left"/>
    </xf>
    <xf numFmtId="0" fontId="21" fillId="0" borderId="9" xfId="0" applyFont="1" applyFill="1" applyBorder="1" applyAlignment="1">
      <alignment/>
    </xf>
    <xf numFmtId="43" fontId="21" fillId="0" borderId="9" xfId="42" applyFont="1" applyFill="1" applyBorder="1" applyAlignment="1">
      <alignment/>
    </xf>
    <xf numFmtId="4" fontId="22" fillId="0" borderId="9" xfId="0" applyNumberFormat="1" applyFont="1" applyFill="1" applyBorder="1" applyAlignment="1">
      <alignment/>
    </xf>
    <xf numFmtId="4" fontId="21" fillId="0" borderId="9" xfId="0" applyNumberFormat="1" applyFont="1" applyFill="1" applyBorder="1" applyAlignment="1">
      <alignment/>
    </xf>
    <xf numFmtId="0" fontId="22" fillId="0" borderId="9" xfId="0" applyFont="1" applyFill="1" applyBorder="1" applyAlignment="1">
      <alignment horizontal="right" wrapText="1"/>
    </xf>
    <xf numFmtId="43" fontId="22" fillId="0" borderId="9" xfId="42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9" xfId="0" applyFont="1" applyFill="1" applyBorder="1" applyAlignment="1">
      <alignment/>
    </xf>
    <xf numFmtId="0" fontId="21" fillId="0" borderId="9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vertical="center"/>
    </xf>
    <xf numFmtId="43" fontId="21" fillId="0" borderId="9" xfId="42" applyFont="1" applyFill="1" applyBorder="1" applyAlignment="1">
      <alignment vertical="center"/>
    </xf>
    <xf numFmtId="2" fontId="21" fillId="0" borderId="9" xfId="0" applyNumberFormat="1" applyFont="1" applyFill="1" applyBorder="1" applyAlignment="1">
      <alignment wrapText="1"/>
    </xf>
    <xf numFmtId="0" fontId="21" fillId="18" borderId="9" xfId="0" applyFont="1" applyFill="1" applyBorder="1" applyAlignment="1">
      <alignment horizontal="center" wrapText="1"/>
    </xf>
    <xf numFmtId="2" fontId="21" fillId="19" borderId="9" xfId="0" applyNumberFormat="1" applyFont="1" applyFill="1" applyBorder="1" applyAlignment="1">
      <alignment wrapText="1"/>
    </xf>
    <xf numFmtId="0" fontId="21" fillId="19" borderId="9" xfId="0" applyFont="1" applyFill="1" applyBorder="1" applyAlignment="1">
      <alignment horizontal="left"/>
    </xf>
    <xf numFmtId="0" fontId="21" fillId="19" borderId="9" xfId="0" applyFont="1" applyFill="1" applyBorder="1" applyAlignment="1">
      <alignment/>
    </xf>
    <xf numFmtId="43" fontId="22" fillId="19" borderId="9" xfId="0" applyNumberFormat="1" applyFont="1" applyFill="1" applyBorder="1" applyAlignment="1">
      <alignment wrapText="1"/>
    </xf>
    <xf numFmtId="43" fontId="22" fillId="19" borderId="9" xfId="42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/>
    </xf>
    <xf numFmtId="43" fontId="25" fillId="0" borderId="10" xfId="42" applyFont="1" applyFill="1" applyBorder="1" applyAlignment="1">
      <alignment/>
    </xf>
    <xf numFmtId="43" fontId="25" fillId="0" borderId="10" xfId="42" applyFont="1" applyFill="1" applyBorder="1" applyAlignment="1">
      <alignment/>
    </xf>
    <xf numFmtId="43" fontId="26" fillId="0" borderId="10" xfId="42" applyFont="1" applyFill="1" applyBorder="1" applyAlignment="1">
      <alignment/>
    </xf>
    <xf numFmtId="0" fontId="21" fillId="0" borderId="9" xfId="0" applyFont="1" applyBorder="1" applyAlignment="1">
      <alignment/>
    </xf>
    <xf numFmtId="0" fontId="21" fillId="0" borderId="9" xfId="0" applyFont="1" applyBorder="1" applyAlignment="1">
      <alignment wrapText="1"/>
    </xf>
    <xf numFmtId="0" fontId="21" fillId="0" borderId="9" xfId="0" applyFont="1" applyBorder="1" applyAlignment="1">
      <alignment horizontal="left"/>
    </xf>
    <xf numFmtId="43" fontId="23" fillId="0" borderId="9" xfId="42" applyFont="1" applyFill="1" applyBorder="1" applyAlignment="1" applyProtection="1">
      <alignment horizontal="right" wrapText="1"/>
      <protection/>
    </xf>
    <xf numFmtId="43" fontId="22" fillId="0" borderId="9" xfId="42" applyFont="1" applyBorder="1" applyAlignment="1">
      <alignment/>
    </xf>
    <xf numFmtId="43" fontId="21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43" fontId="0" fillId="0" borderId="0" xfId="0" applyNumberFormat="1" applyFill="1" applyAlignment="1">
      <alignment vertical="center"/>
    </xf>
    <xf numFmtId="43" fontId="21" fillId="18" borderId="0" xfId="0" applyNumberFormat="1" applyFont="1" applyFill="1" applyAlignment="1">
      <alignment/>
    </xf>
    <xf numFmtId="43" fontId="21" fillId="0" borderId="0" xfId="0" applyNumberFormat="1" applyFont="1" applyFill="1" applyAlignment="1">
      <alignment vertical="center"/>
    </xf>
    <xf numFmtId="43" fontId="2" fillId="0" borderId="0" xfId="42" applyFont="1" applyAlignment="1">
      <alignment/>
    </xf>
    <xf numFmtId="43" fontId="0" fillId="0" borderId="0" xfId="0" applyNumberFormat="1" applyAlignment="1">
      <alignment/>
    </xf>
    <xf numFmtId="4" fontId="21" fillId="0" borderId="9" xfId="0" applyNumberFormat="1" applyFont="1" applyFill="1" applyBorder="1" applyAlignment="1">
      <alignment/>
    </xf>
    <xf numFmtId="43" fontId="21" fillId="19" borderId="9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left"/>
    </xf>
    <xf numFmtId="43" fontId="23" fillId="0" borderId="0" xfId="42" applyFont="1" applyFill="1" applyBorder="1" applyAlignment="1" applyProtection="1">
      <alignment horizontal="right" wrapText="1"/>
      <protection/>
    </xf>
    <xf numFmtId="43" fontId="22" fillId="0" borderId="0" xfId="42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7"/>
  <sheetViews>
    <sheetView tabSelected="1" view="pageBreakPreview" zoomScaleSheetLayoutView="100" zoomScalePageLayoutView="0" workbookViewId="0" topLeftCell="A6">
      <pane xSplit="15030" ySplit="2700" topLeftCell="F118" activePane="bottomLeft" state="split"/>
      <selection pane="topLeft" activeCell="A9" sqref="A9"/>
      <selection pane="topRight" activeCell="G6" sqref="G1:G16384"/>
      <selection pane="bottomLeft" activeCell="E147" sqref="E147"/>
      <selection pane="bottomRight" activeCell="G142" sqref="G142"/>
    </sheetView>
  </sheetViews>
  <sheetFormatPr defaultColWidth="9.140625" defaultRowHeight="12.75" outlineLevelRow="2"/>
  <cols>
    <col min="1" max="1" width="6.28125" style="0" customWidth="1"/>
    <col min="2" max="2" width="32.140625" style="23" customWidth="1"/>
    <col min="3" max="3" width="11.57421875" style="14" bestFit="1" customWidth="1"/>
    <col min="4" max="4" width="35.57421875" style="0" bestFit="1" customWidth="1"/>
    <col min="5" max="5" width="46.28125" style="0" customWidth="1"/>
    <col min="6" max="6" width="16.140625" style="10" bestFit="1" customWidth="1"/>
    <col min="7" max="7" width="16.00390625" style="10" customWidth="1"/>
    <col min="8" max="8" width="16.140625" style="10" hidden="1" customWidth="1"/>
    <col min="9" max="9" width="16.421875" style="19" customWidth="1"/>
    <col min="10" max="10" width="16.28125" style="0" customWidth="1"/>
    <col min="11" max="11" width="12.7109375" style="0" bestFit="1" customWidth="1"/>
    <col min="12" max="12" width="11.57421875" style="0" customWidth="1"/>
    <col min="13" max="15" width="16.140625" style="0" bestFit="1" customWidth="1"/>
    <col min="16" max="16" width="13.421875" style="0" customWidth="1"/>
  </cols>
  <sheetData>
    <row r="1" spans="1:13" s="1" customFormat="1" ht="12.75">
      <c r="A1" s="2" t="s">
        <v>0</v>
      </c>
      <c r="B1" s="21"/>
      <c r="C1" s="13"/>
      <c r="F1" s="3"/>
      <c r="G1" s="3"/>
      <c r="H1" s="3"/>
      <c r="I1" s="18"/>
      <c r="J1" s="4"/>
      <c r="M1" s="3"/>
    </row>
    <row r="2" spans="1:13" s="1" customFormat="1" ht="12.75">
      <c r="A2" s="2" t="s">
        <v>1</v>
      </c>
      <c r="B2" s="21"/>
      <c r="C2" s="13"/>
      <c r="F2" s="3"/>
      <c r="G2" s="3"/>
      <c r="H2" s="3"/>
      <c r="I2" s="18"/>
      <c r="J2" s="4"/>
      <c r="M2" s="3"/>
    </row>
    <row r="3" spans="1:13" s="1" customFormat="1" ht="12.75">
      <c r="A3" s="2" t="s">
        <v>2</v>
      </c>
      <c r="B3" s="21"/>
      <c r="C3" s="13"/>
      <c r="F3" s="3"/>
      <c r="G3" s="3"/>
      <c r="H3" s="3"/>
      <c r="I3" s="18"/>
      <c r="J3" s="4"/>
      <c r="M3" s="3"/>
    </row>
    <row r="4" spans="1:13" s="1" customFormat="1" ht="12.75">
      <c r="A4" s="2" t="s">
        <v>3</v>
      </c>
      <c r="B4" s="21"/>
      <c r="C4" s="13"/>
      <c r="F4" s="3"/>
      <c r="G4" s="3"/>
      <c r="H4" s="3"/>
      <c r="I4" s="18"/>
      <c r="J4" s="4"/>
      <c r="M4" s="3"/>
    </row>
    <row r="5" spans="1:13" s="1" customFormat="1" ht="12.75">
      <c r="A5" s="5"/>
      <c r="B5" s="21"/>
      <c r="C5" s="13"/>
      <c r="F5" s="3"/>
      <c r="G5" s="3"/>
      <c r="H5" s="3"/>
      <c r="I5" s="18"/>
      <c r="J5" s="4"/>
      <c r="M5" s="3"/>
    </row>
    <row r="6" spans="1:13" s="1" customFormat="1" ht="12.75">
      <c r="A6" s="2"/>
      <c r="B6" s="93" t="s">
        <v>218</v>
      </c>
      <c r="C6" s="94"/>
      <c r="D6" s="94"/>
      <c r="E6" s="94"/>
      <c r="F6" s="3"/>
      <c r="G6" s="3"/>
      <c r="H6" s="3"/>
      <c r="I6" s="18"/>
      <c r="J6" s="4"/>
      <c r="M6" s="3"/>
    </row>
    <row r="7" spans="2:13" s="1" customFormat="1" ht="12.75">
      <c r="B7" s="22"/>
      <c r="C7" s="13"/>
      <c r="F7" s="3"/>
      <c r="G7" s="3"/>
      <c r="H7" s="3"/>
      <c r="I7" s="18"/>
      <c r="J7" s="4"/>
      <c r="M7" s="3"/>
    </row>
    <row r="8" spans="1:13" s="1" customFormat="1" ht="15.75">
      <c r="A8" s="24" t="s">
        <v>217</v>
      </c>
      <c r="B8" s="25"/>
      <c r="C8" s="26"/>
      <c r="D8" s="27"/>
      <c r="E8" s="27"/>
      <c r="F8" s="28"/>
      <c r="G8" s="28"/>
      <c r="H8" s="28"/>
      <c r="I8" s="29"/>
      <c r="J8" s="30"/>
      <c r="K8" s="27"/>
      <c r="L8" s="27"/>
      <c r="M8" s="28"/>
    </row>
    <row r="9" spans="1:13" s="1" customFormat="1" ht="15.75">
      <c r="A9" s="31" t="s">
        <v>219</v>
      </c>
      <c r="B9" s="32"/>
      <c r="C9" s="26"/>
      <c r="D9" s="27"/>
      <c r="E9" s="27"/>
      <c r="F9" s="28"/>
      <c r="G9" s="28"/>
      <c r="H9" s="28"/>
      <c r="I9" s="29"/>
      <c r="J9" s="30"/>
      <c r="K9" s="27"/>
      <c r="L9" s="27"/>
      <c r="M9" s="28"/>
    </row>
    <row r="10" spans="1:15" s="1" customFormat="1" ht="47.25">
      <c r="A10" s="33" t="s">
        <v>4</v>
      </c>
      <c r="B10" s="33" t="s">
        <v>5</v>
      </c>
      <c r="C10" s="34" t="s">
        <v>6</v>
      </c>
      <c r="D10" s="33" t="s">
        <v>7</v>
      </c>
      <c r="E10" s="35" t="s">
        <v>8</v>
      </c>
      <c r="F10" s="36" t="s">
        <v>9</v>
      </c>
      <c r="G10" s="36" t="s">
        <v>122</v>
      </c>
      <c r="H10" s="36" t="s">
        <v>122</v>
      </c>
      <c r="I10" s="37" t="s">
        <v>10</v>
      </c>
      <c r="J10" s="38" t="s">
        <v>123</v>
      </c>
      <c r="K10" s="33" t="s">
        <v>11</v>
      </c>
      <c r="L10" s="33" t="s">
        <v>12</v>
      </c>
      <c r="M10" s="28" t="s">
        <v>126</v>
      </c>
      <c r="N10" s="1" t="s">
        <v>127</v>
      </c>
      <c r="O10" s="1" t="s">
        <v>128</v>
      </c>
    </row>
    <row r="11" spans="1:13" s="1" customFormat="1" ht="15.75" outlineLevel="2">
      <c r="A11" s="33">
        <v>1</v>
      </c>
      <c r="B11" s="33">
        <v>2</v>
      </c>
      <c r="C11" s="34">
        <v>3</v>
      </c>
      <c r="D11" s="33">
        <v>4</v>
      </c>
      <c r="E11" s="35">
        <v>5</v>
      </c>
      <c r="F11" s="39">
        <v>8</v>
      </c>
      <c r="G11" s="39">
        <v>9</v>
      </c>
      <c r="H11" s="39">
        <v>9</v>
      </c>
      <c r="I11" s="40">
        <v>10</v>
      </c>
      <c r="J11" s="41">
        <v>11</v>
      </c>
      <c r="K11" s="33">
        <v>6</v>
      </c>
      <c r="L11" s="33">
        <v>7</v>
      </c>
      <c r="M11" s="28"/>
    </row>
    <row r="12" spans="1:14" s="1" customFormat="1" ht="30" outlineLevel="2">
      <c r="A12" s="42">
        <v>1</v>
      </c>
      <c r="B12" s="43" t="s">
        <v>13</v>
      </c>
      <c r="C12" s="44">
        <v>23666661</v>
      </c>
      <c r="D12" s="45" t="s">
        <v>14</v>
      </c>
      <c r="E12" s="43" t="s">
        <v>170</v>
      </c>
      <c r="F12" s="46">
        <v>81596</v>
      </c>
      <c r="G12" s="46">
        <v>35777</v>
      </c>
      <c r="H12" s="46">
        <v>35777</v>
      </c>
      <c r="I12" s="85"/>
      <c r="J12" s="48">
        <f>F12-G12</f>
        <v>45819</v>
      </c>
      <c r="K12" s="45"/>
      <c r="L12" s="45"/>
      <c r="M12" s="28"/>
      <c r="N12" s="77">
        <f>G12</f>
        <v>35777</v>
      </c>
    </row>
    <row r="13" spans="1:13" s="1" customFormat="1" ht="15.75" outlineLevel="2">
      <c r="A13" s="42"/>
      <c r="B13" s="43"/>
      <c r="C13" s="44"/>
      <c r="D13" s="45"/>
      <c r="E13" s="49" t="s">
        <v>124</v>
      </c>
      <c r="F13" s="50">
        <f>SUM(F12)</f>
        <v>81596</v>
      </c>
      <c r="G13" s="50">
        <f>SUM(G12)</f>
        <v>35777</v>
      </c>
      <c r="H13" s="50">
        <v>35777</v>
      </c>
      <c r="I13" s="47">
        <f>G13</f>
        <v>35777</v>
      </c>
      <c r="J13" s="50">
        <f>SUM(J12)</f>
        <v>45819</v>
      </c>
      <c r="K13" s="45"/>
      <c r="L13" s="45"/>
      <c r="M13" s="28"/>
    </row>
    <row r="14" spans="1:14" s="1" customFormat="1" ht="30" outlineLevel="2">
      <c r="A14" s="42">
        <v>2</v>
      </c>
      <c r="B14" s="43" t="s">
        <v>15</v>
      </c>
      <c r="C14" s="44">
        <v>26599613</v>
      </c>
      <c r="D14" s="45" t="s">
        <v>16</v>
      </c>
      <c r="E14" s="43" t="s">
        <v>178</v>
      </c>
      <c r="F14" s="46">
        <v>26351.77</v>
      </c>
      <c r="G14" s="46">
        <v>26351.77</v>
      </c>
      <c r="H14" s="46">
        <v>11554</v>
      </c>
      <c r="I14" s="85"/>
      <c r="J14" s="48">
        <f>F14-G14</f>
        <v>0</v>
      </c>
      <c r="K14" s="45"/>
      <c r="L14" s="45"/>
      <c r="M14" s="28"/>
      <c r="N14" s="78">
        <f>G14</f>
        <v>26351.77</v>
      </c>
    </row>
    <row r="15" spans="1:13" s="1" customFormat="1" ht="30" outlineLevel="2">
      <c r="A15" s="42">
        <v>3</v>
      </c>
      <c r="B15" s="43" t="s">
        <v>15</v>
      </c>
      <c r="C15" s="44">
        <v>26599613</v>
      </c>
      <c r="D15" s="45" t="s">
        <v>16</v>
      </c>
      <c r="E15" s="43" t="s">
        <v>177</v>
      </c>
      <c r="F15" s="46">
        <v>154300</v>
      </c>
      <c r="G15" s="46">
        <v>52858.229999999996</v>
      </c>
      <c r="H15" s="46">
        <v>67656</v>
      </c>
      <c r="I15" s="85"/>
      <c r="J15" s="48">
        <f>F15-G15</f>
        <v>101441.77</v>
      </c>
      <c r="K15" s="45"/>
      <c r="L15" s="45"/>
      <c r="M15" s="28">
        <f>G15</f>
        <v>52858.229999999996</v>
      </c>
    </row>
    <row r="16" spans="1:13" s="1" customFormat="1" ht="15.75" outlineLevel="2">
      <c r="A16" s="42"/>
      <c r="B16" s="43"/>
      <c r="C16" s="44"/>
      <c r="D16" s="45"/>
      <c r="E16" s="49" t="s">
        <v>124</v>
      </c>
      <c r="F16" s="50">
        <f>SUM(F14:F15)</f>
        <v>180651.77</v>
      </c>
      <c r="G16" s="50">
        <f>SUM(G14:G15)</f>
        <v>79210</v>
      </c>
      <c r="H16" s="50">
        <v>79210</v>
      </c>
      <c r="I16" s="47">
        <f>G16</f>
        <v>79210</v>
      </c>
      <c r="J16" s="50">
        <f>SUM(J14:J15)</f>
        <v>101441.77</v>
      </c>
      <c r="K16" s="45"/>
      <c r="L16" s="45"/>
      <c r="M16" s="28"/>
    </row>
    <row r="17" spans="1:13" s="1" customFormat="1" ht="30" outlineLevel="2">
      <c r="A17" s="42">
        <v>4</v>
      </c>
      <c r="B17" s="43" t="s">
        <v>17</v>
      </c>
      <c r="C17" s="44">
        <v>28832676</v>
      </c>
      <c r="D17" s="45" t="s">
        <v>18</v>
      </c>
      <c r="E17" s="43" t="s">
        <v>171</v>
      </c>
      <c r="F17" s="46">
        <v>50950</v>
      </c>
      <c r="G17" s="46">
        <v>22340</v>
      </c>
      <c r="H17" s="46">
        <v>22340</v>
      </c>
      <c r="I17" s="85"/>
      <c r="J17" s="48">
        <f>F17-G17</f>
        <v>28610</v>
      </c>
      <c r="K17" s="45"/>
      <c r="L17" s="45"/>
      <c r="M17" s="28">
        <f>G17</f>
        <v>22340</v>
      </c>
    </row>
    <row r="18" spans="1:13" s="1" customFormat="1" ht="15.75" outlineLevel="2">
      <c r="A18" s="42"/>
      <c r="B18" s="43"/>
      <c r="C18" s="44"/>
      <c r="D18" s="45"/>
      <c r="E18" s="49" t="s">
        <v>124</v>
      </c>
      <c r="F18" s="50">
        <f>SUM(F17)</f>
        <v>50950</v>
      </c>
      <c r="G18" s="50">
        <f>SUM(G17)</f>
        <v>22340</v>
      </c>
      <c r="H18" s="50">
        <v>22340</v>
      </c>
      <c r="I18" s="47">
        <f>G18</f>
        <v>22340</v>
      </c>
      <c r="J18" s="50">
        <f>SUM(J17)</f>
        <v>28610</v>
      </c>
      <c r="K18" s="45"/>
      <c r="L18" s="45"/>
      <c r="M18" s="28"/>
    </row>
    <row r="19" spans="1:14" s="16" customFormat="1" ht="45">
      <c r="A19" s="42">
        <v>5</v>
      </c>
      <c r="B19" s="43" t="s">
        <v>22</v>
      </c>
      <c r="C19" s="44">
        <v>4617719</v>
      </c>
      <c r="D19" s="45" t="s">
        <v>21</v>
      </c>
      <c r="E19" s="43" t="s">
        <v>162</v>
      </c>
      <c r="F19" s="46">
        <v>48561.09</v>
      </c>
      <c r="G19" s="46">
        <v>48561.09</v>
      </c>
      <c r="H19" s="46">
        <v>21293</v>
      </c>
      <c r="I19" s="85"/>
      <c r="J19" s="48">
        <f>F19-G19</f>
        <v>0</v>
      </c>
      <c r="K19" s="45"/>
      <c r="L19" s="45"/>
      <c r="M19" s="51"/>
      <c r="N19" s="79">
        <f>G19</f>
        <v>48561.09</v>
      </c>
    </row>
    <row r="20" spans="1:13" s="16" customFormat="1" ht="15.75">
      <c r="A20" s="42"/>
      <c r="B20" s="43"/>
      <c r="C20" s="44"/>
      <c r="D20" s="45"/>
      <c r="E20" s="49" t="s">
        <v>124</v>
      </c>
      <c r="F20" s="50">
        <f>SUM(F19:F19)</f>
        <v>48561.09</v>
      </c>
      <c r="G20" s="50">
        <f>SUM(G19:G19)</f>
        <v>48561.09</v>
      </c>
      <c r="H20" s="50">
        <v>48967</v>
      </c>
      <c r="I20" s="47">
        <f>G20</f>
        <v>48561.09</v>
      </c>
      <c r="J20" s="50">
        <f>SUM(J19:J19)</f>
        <v>0</v>
      </c>
      <c r="K20" s="45"/>
      <c r="L20" s="45"/>
      <c r="M20" s="51"/>
    </row>
    <row r="21" spans="1:14" s="16" customFormat="1" ht="30">
      <c r="A21" s="42">
        <v>7</v>
      </c>
      <c r="B21" s="43" t="s">
        <v>23</v>
      </c>
      <c r="C21" s="44">
        <v>4547125</v>
      </c>
      <c r="D21" s="45" t="s">
        <v>21</v>
      </c>
      <c r="E21" s="43" t="s">
        <v>180</v>
      </c>
      <c r="F21" s="46">
        <v>11717.8</v>
      </c>
      <c r="G21" s="46">
        <v>11717.8</v>
      </c>
      <c r="H21" s="46">
        <v>5138</v>
      </c>
      <c r="I21" s="85"/>
      <c r="J21" s="48">
        <f>F21-G21</f>
        <v>0</v>
      </c>
      <c r="K21" s="45"/>
      <c r="L21" s="45"/>
      <c r="M21" s="51"/>
      <c r="N21" s="79">
        <f>G21</f>
        <v>11717.8</v>
      </c>
    </row>
    <row r="22" spans="1:15" s="16" customFormat="1" ht="30">
      <c r="A22" s="42">
        <v>8</v>
      </c>
      <c r="B22" s="43" t="s">
        <v>23</v>
      </c>
      <c r="C22" s="44">
        <v>4547125</v>
      </c>
      <c r="D22" s="45" t="s">
        <v>21</v>
      </c>
      <c r="E22" s="43" t="s">
        <v>179</v>
      </c>
      <c r="F22" s="46">
        <v>110797</v>
      </c>
      <c r="G22" s="46">
        <v>42001.2</v>
      </c>
      <c r="H22" s="46">
        <v>48581</v>
      </c>
      <c r="I22" s="85"/>
      <c r="J22" s="48">
        <f>F22-G22</f>
        <v>68795.8</v>
      </c>
      <c r="K22" s="45"/>
      <c r="L22" s="45"/>
      <c r="M22" s="51"/>
      <c r="O22" s="79">
        <f>G22</f>
        <v>42001.2</v>
      </c>
    </row>
    <row r="23" spans="1:13" s="16" customFormat="1" ht="15.75">
      <c r="A23" s="42"/>
      <c r="B23" s="43"/>
      <c r="C23" s="44"/>
      <c r="D23" s="45"/>
      <c r="E23" s="49" t="s">
        <v>124</v>
      </c>
      <c r="F23" s="50">
        <f>SUM(F21:F22)</f>
        <v>122514.8</v>
      </c>
      <c r="G23" s="50">
        <f>SUM(G21:G22)</f>
        <v>53719</v>
      </c>
      <c r="H23" s="50">
        <v>53719</v>
      </c>
      <c r="I23" s="47">
        <f>G23</f>
        <v>53719</v>
      </c>
      <c r="J23" s="50">
        <f>SUM(J21:J22)</f>
        <v>68795.8</v>
      </c>
      <c r="K23" s="45"/>
      <c r="L23" s="45"/>
      <c r="M23" s="51"/>
    </row>
    <row r="24" spans="1:14" s="1" customFormat="1" ht="30" outlineLevel="2">
      <c r="A24" s="42">
        <v>9</v>
      </c>
      <c r="B24" s="43" t="s">
        <v>24</v>
      </c>
      <c r="C24" s="44">
        <v>2880513</v>
      </c>
      <c r="D24" s="45" t="s">
        <v>25</v>
      </c>
      <c r="E24" s="43" t="s">
        <v>208</v>
      </c>
      <c r="F24" s="46">
        <v>105006</v>
      </c>
      <c r="G24" s="46">
        <v>14431</v>
      </c>
      <c r="H24" s="46">
        <v>46042</v>
      </c>
      <c r="I24" s="85"/>
      <c r="J24" s="48">
        <f>F24-G24</f>
        <v>90575</v>
      </c>
      <c r="K24" s="45"/>
      <c r="L24" s="45"/>
      <c r="M24" s="28"/>
      <c r="N24" s="78">
        <f>G24</f>
        <v>14431</v>
      </c>
    </row>
    <row r="25" spans="1:13" s="1" customFormat="1" ht="30" outlineLevel="2">
      <c r="A25" s="42">
        <v>10</v>
      </c>
      <c r="B25" s="43" t="s">
        <v>24</v>
      </c>
      <c r="C25" s="44">
        <v>2880513</v>
      </c>
      <c r="D25" s="45" t="s">
        <v>25</v>
      </c>
      <c r="E25" s="43" t="s">
        <v>209</v>
      </c>
      <c r="F25" s="46">
        <v>56295</v>
      </c>
      <c r="G25" s="46">
        <v>56295</v>
      </c>
      <c r="H25" s="46">
        <v>24684</v>
      </c>
      <c r="I25" s="85"/>
      <c r="J25" s="48">
        <f>F25-G25</f>
        <v>0</v>
      </c>
      <c r="K25" s="45"/>
      <c r="L25" s="45"/>
      <c r="M25" s="28">
        <f>G25</f>
        <v>56295</v>
      </c>
    </row>
    <row r="26" spans="1:13" s="1" customFormat="1" ht="15.75" outlineLevel="2">
      <c r="A26" s="42"/>
      <c r="B26" s="43"/>
      <c r="C26" s="44"/>
      <c r="D26" s="45"/>
      <c r="E26" s="49" t="s">
        <v>124</v>
      </c>
      <c r="F26" s="50">
        <f>SUM(F24:F25)</f>
        <v>161301</v>
      </c>
      <c r="G26" s="50">
        <f>SUM(G24:G25)</f>
        <v>70726</v>
      </c>
      <c r="H26" s="50">
        <v>70726</v>
      </c>
      <c r="I26" s="47">
        <f>G26</f>
        <v>70726</v>
      </c>
      <c r="J26" s="50">
        <f>SUM(J24:J25)</f>
        <v>90575</v>
      </c>
      <c r="K26" s="45"/>
      <c r="L26" s="45"/>
      <c r="M26" s="28"/>
    </row>
    <row r="27" spans="1:13" s="1" customFormat="1" ht="30" outlineLevel="2">
      <c r="A27" s="42">
        <v>12</v>
      </c>
      <c r="B27" s="43" t="s">
        <v>28</v>
      </c>
      <c r="C27" s="44">
        <v>17656582</v>
      </c>
      <c r="D27" s="45" t="s">
        <v>29</v>
      </c>
      <c r="E27" s="43" t="s">
        <v>175</v>
      </c>
      <c r="F27" s="46">
        <v>68711</v>
      </c>
      <c r="G27" s="46">
        <v>30128</v>
      </c>
      <c r="H27" s="46">
        <v>30128</v>
      </c>
      <c r="I27" s="85"/>
      <c r="J27" s="48">
        <f>F27-G27</f>
        <v>38583</v>
      </c>
      <c r="K27" s="45"/>
      <c r="L27" s="45"/>
      <c r="M27" s="28">
        <f>G27</f>
        <v>30128</v>
      </c>
    </row>
    <row r="28" spans="1:13" s="1" customFormat="1" ht="15.75" outlineLevel="2">
      <c r="A28" s="42"/>
      <c r="B28" s="43"/>
      <c r="C28" s="44"/>
      <c r="D28" s="45"/>
      <c r="E28" s="49" t="s">
        <v>124</v>
      </c>
      <c r="F28" s="50">
        <f>SUM(F27)</f>
        <v>68711</v>
      </c>
      <c r="G28" s="50">
        <f>SUM(G27)</f>
        <v>30128</v>
      </c>
      <c r="H28" s="50">
        <v>30128</v>
      </c>
      <c r="I28" s="47">
        <f>G28</f>
        <v>30128</v>
      </c>
      <c r="J28" s="50">
        <f>SUM(J27)</f>
        <v>38583</v>
      </c>
      <c r="K28" s="45"/>
      <c r="L28" s="45"/>
      <c r="M28" s="28"/>
    </row>
    <row r="29" spans="1:14" s="1" customFormat="1" ht="30" outlineLevel="2">
      <c r="A29" s="42">
        <v>13</v>
      </c>
      <c r="B29" s="43" t="s">
        <v>30</v>
      </c>
      <c r="C29" s="44">
        <v>8422035</v>
      </c>
      <c r="D29" s="45" t="s">
        <v>31</v>
      </c>
      <c r="E29" s="43" t="s">
        <v>168</v>
      </c>
      <c r="F29" s="46">
        <v>122881</v>
      </c>
      <c r="G29" s="46">
        <v>10495</v>
      </c>
      <c r="H29" s="46">
        <v>53880</v>
      </c>
      <c r="I29" s="85"/>
      <c r="J29" s="48">
        <f>F29-G29</f>
        <v>112386</v>
      </c>
      <c r="K29" s="45"/>
      <c r="L29" s="45"/>
      <c r="M29" s="28"/>
      <c r="N29" s="78">
        <f>G29</f>
        <v>10495</v>
      </c>
    </row>
    <row r="30" spans="1:13" s="1" customFormat="1" ht="30" outlineLevel="2">
      <c r="A30" s="42">
        <v>14</v>
      </c>
      <c r="B30" s="43" t="s">
        <v>30</v>
      </c>
      <c r="C30" s="44">
        <v>8422035</v>
      </c>
      <c r="D30" s="45" t="s">
        <v>31</v>
      </c>
      <c r="E30" s="43" t="s">
        <v>169</v>
      </c>
      <c r="F30" s="46">
        <v>77262</v>
      </c>
      <c r="G30" s="46">
        <v>77262</v>
      </c>
      <c r="H30" s="46">
        <v>33877</v>
      </c>
      <c r="I30" s="85"/>
      <c r="J30" s="48">
        <f>F30-G30</f>
        <v>0</v>
      </c>
      <c r="K30" s="45"/>
      <c r="L30" s="45"/>
      <c r="M30" s="28">
        <f>G30</f>
        <v>77262</v>
      </c>
    </row>
    <row r="31" spans="1:13" s="1" customFormat="1" ht="15.75" outlineLevel="2">
      <c r="A31" s="42"/>
      <c r="B31" s="43"/>
      <c r="C31" s="44"/>
      <c r="D31" s="45"/>
      <c r="E31" s="49" t="s">
        <v>124</v>
      </c>
      <c r="F31" s="50">
        <f>SUM(F29:F30)</f>
        <v>200143</v>
      </c>
      <c r="G31" s="50">
        <f>SUM(G29:G30)</f>
        <v>87757</v>
      </c>
      <c r="H31" s="50">
        <v>87757</v>
      </c>
      <c r="I31" s="47">
        <f>G31</f>
        <v>87757</v>
      </c>
      <c r="J31" s="50">
        <f>SUM(J29:J30)</f>
        <v>112386</v>
      </c>
      <c r="K31" s="45"/>
      <c r="L31" s="45"/>
      <c r="M31" s="28"/>
    </row>
    <row r="32" spans="1:14" s="1" customFormat="1" ht="30" outlineLevel="2">
      <c r="A32" s="42">
        <v>15</v>
      </c>
      <c r="B32" s="43" t="s">
        <v>32</v>
      </c>
      <c r="C32" s="44">
        <v>39742617</v>
      </c>
      <c r="D32" s="45" t="s">
        <v>33</v>
      </c>
      <c r="E32" s="43" t="s">
        <v>201</v>
      </c>
      <c r="F32" s="46">
        <v>18197</v>
      </c>
      <c r="G32" s="46">
        <v>7979</v>
      </c>
      <c r="H32" s="46">
        <v>7979</v>
      </c>
      <c r="I32" s="85"/>
      <c r="J32" s="48">
        <f>F32-G32</f>
        <v>10218</v>
      </c>
      <c r="K32" s="45"/>
      <c r="L32" s="45"/>
      <c r="M32" s="28"/>
      <c r="N32" s="78">
        <f>G32</f>
        <v>7979</v>
      </c>
    </row>
    <row r="33" spans="1:13" s="1" customFormat="1" ht="15.75" outlineLevel="2">
      <c r="A33" s="42"/>
      <c r="B33" s="43"/>
      <c r="C33" s="44"/>
      <c r="D33" s="45"/>
      <c r="E33" s="49" t="s">
        <v>124</v>
      </c>
      <c r="F33" s="50">
        <f>SUM(F32)</f>
        <v>18197</v>
      </c>
      <c r="G33" s="50">
        <f>SUM(G32)</f>
        <v>7979</v>
      </c>
      <c r="H33" s="50">
        <v>7979</v>
      </c>
      <c r="I33" s="47">
        <f>G33</f>
        <v>7979</v>
      </c>
      <c r="J33" s="50">
        <f>SUM(J32)</f>
        <v>10218</v>
      </c>
      <c r="K33" s="45"/>
      <c r="L33" s="45"/>
      <c r="M33" s="28"/>
    </row>
    <row r="34" spans="1:14" s="1" customFormat="1" ht="30" outlineLevel="2">
      <c r="A34" s="42">
        <v>16</v>
      </c>
      <c r="B34" s="43" t="s">
        <v>34</v>
      </c>
      <c r="C34" s="44">
        <v>33092124</v>
      </c>
      <c r="D34" s="45" t="s">
        <v>35</v>
      </c>
      <c r="E34" s="43" t="s">
        <v>167</v>
      </c>
      <c r="F34" s="46">
        <v>84872</v>
      </c>
      <c r="G34" s="46">
        <v>37214</v>
      </c>
      <c r="H34" s="46">
        <v>37214</v>
      </c>
      <c r="I34" s="85"/>
      <c r="J34" s="48">
        <f>F34-G34</f>
        <v>47658</v>
      </c>
      <c r="K34" s="45"/>
      <c r="L34" s="45"/>
      <c r="M34" s="28"/>
      <c r="N34" s="78">
        <f>G34</f>
        <v>37214</v>
      </c>
    </row>
    <row r="35" spans="1:13" s="1" customFormat="1" ht="13.5" customHeight="1" outlineLevel="2">
      <c r="A35" s="42"/>
      <c r="B35" s="43"/>
      <c r="C35" s="44"/>
      <c r="D35" s="45"/>
      <c r="E35" s="49" t="s">
        <v>124</v>
      </c>
      <c r="F35" s="50">
        <f>SUM(F34)</f>
        <v>84872</v>
      </c>
      <c r="G35" s="50">
        <f>SUM(G34)</f>
        <v>37214</v>
      </c>
      <c r="H35" s="50">
        <v>37214</v>
      </c>
      <c r="I35" s="47">
        <f>G35</f>
        <v>37214</v>
      </c>
      <c r="J35" s="50">
        <f>SUM(J34)</f>
        <v>47658</v>
      </c>
      <c r="K35" s="45"/>
      <c r="L35" s="45"/>
      <c r="M35" s="28"/>
    </row>
    <row r="36" spans="1:14" s="1" customFormat="1" ht="30" outlineLevel="2">
      <c r="A36" s="42">
        <v>17</v>
      </c>
      <c r="B36" s="43" t="s">
        <v>36</v>
      </c>
      <c r="C36" s="44">
        <v>14571643</v>
      </c>
      <c r="D36" s="45" t="s">
        <v>37</v>
      </c>
      <c r="E36" s="43" t="s">
        <v>211</v>
      </c>
      <c r="F36" s="46">
        <v>12486.6</v>
      </c>
      <c r="G36" s="46">
        <v>5475</v>
      </c>
      <c r="H36" s="46">
        <v>5475</v>
      </c>
      <c r="I36" s="85"/>
      <c r="J36" s="48">
        <f>F36-G36</f>
        <v>7011.6</v>
      </c>
      <c r="K36" s="45"/>
      <c r="L36" s="45"/>
      <c r="M36" s="28"/>
      <c r="N36" s="78">
        <f>G36</f>
        <v>5475</v>
      </c>
    </row>
    <row r="37" spans="1:13" s="1" customFormat="1" ht="15.75" outlineLevel="2">
      <c r="A37" s="42"/>
      <c r="B37" s="43"/>
      <c r="C37" s="44"/>
      <c r="D37" s="45"/>
      <c r="E37" s="49" t="s">
        <v>124</v>
      </c>
      <c r="F37" s="50">
        <f>SUM(F36)</f>
        <v>12486.6</v>
      </c>
      <c r="G37" s="50">
        <f>SUM(G36)</f>
        <v>5475</v>
      </c>
      <c r="H37" s="50">
        <v>5475</v>
      </c>
      <c r="I37" s="47">
        <f>G37</f>
        <v>5475</v>
      </c>
      <c r="J37" s="50">
        <f>SUM(J36)</f>
        <v>7011.6</v>
      </c>
      <c r="K37" s="45"/>
      <c r="L37" s="45"/>
      <c r="M37" s="28"/>
    </row>
    <row r="38" spans="1:13" s="1" customFormat="1" ht="30" outlineLevel="2">
      <c r="A38" s="42">
        <v>18</v>
      </c>
      <c r="B38" s="43" t="s">
        <v>95</v>
      </c>
      <c r="C38" s="44">
        <v>11963146</v>
      </c>
      <c r="D38" s="45" t="s">
        <v>19</v>
      </c>
      <c r="E38" s="43" t="s">
        <v>158</v>
      </c>
      <c r="F38" s="46">
        <v>108788</v>
      </c>
      <c r="G38" s="46">
        <v>47700</v>
      </c>
      <c r="H38" s="46">
        <v>47700</v>
      </c>
      <c r="I38" s="85"/>
      <c r="J38" s="48">
        <f>F38-G38</f>
        <v>61088</v>
      </c>
      <c r="K38" s="45"/>
      <c r="L38" s="45"/>
      <c r="M38" s="28">
        <f>G38</f>
        <v>47700</v>
      </c>
    </row>
    <row r="39" spans="1:13" s="1" customFormat="1" ht="15.75" outlineLevel="2">
      <c r="A39" s="42"/>
      <c r="B39" s="43"/>
      <c r="C39" s="44"/>
      <c r="D39" s="45"/>
      <c r="E39" s="49" t="s">
        <v>124</v>
      </c>
      <c r="F39" s="50">
        <f>SUM(F38)</f>
        <v>108788</v>
      </c>
      <c r="G39" s="50">
        <f>SUM(G38)</f>
        <v>47700</v>
      </c>
      <c r="H39" s="50">
        <v>47700</v>
      </c>
      <c r="I39" s="47">
        <f>G39</f>
        <v>47700</v>
      </c>
      <c r="J39" s="50">
        <f>SUM(J38)</f>
        <v>61088</v>
      </c>
      <c r="K39" s="45"/>
      <c r="L39" s="45"/>
      <c r="M39" s="28"/>
    </row>
    <row r="40" spans="1:14" s="1" customFormat="1" ht="30" outlineLevel="2">
      <c r="A40" s="42">
        <v>19</v>
      </c>
      <c r="B40" s="43" t="s">
        <v>38</v>
      </c>
      <c r="C40" s="44">
        <v>9205492</v>
      </c>
      <c r="D40" s="45" t="s">
        <v>39</v>
      </c>
      <c r="E40" s="43" t="s">
        <v>205</v>
      </c>
      <c r="F40" s="46">
        <v>120655</v>
      </c>
      <c r="G40" s="46">
        <v>11839</v>
      </c>
      <c r="H40" s="46">
        <v>52904</v>
      </c>
      <c r="I40" s="85"/>
      <c r="J40" s="48">
        <f>F40-G40</f>
        <v>108816</v>
      </c>
      <c r="K40" s="45"/>
      <c r="L40" s="45"/>
      <c r="M40" s="28">
        <f>G40</f>
        <v>11839</v>
      </c>
      <c r="N40" s="78"/>
    </row>
    <row r="41" spans="1:14" s="1" customFormat="1" ht="30" outlineLevel="2">
      <c r="A41" s="42">
        <v>20</v>
      </c>
      <c r="B41" s="43" t="s">
        <v>38</v>
      </c>
      <c r="C41" s="44">
        <v>9205492</v>
      </c>
      <c r="D41" s="45" t="s">
        <v>39</v>
      </c>
      <c r="E41" s="43" t="s">
        <v>206</v>
      </c>
      <c r="F41" s="46">
        <v>73131</v>
      </c>
      <c r="G41" s="46">
        <v>73131</v>
      </c>
      <c r="H41" s="46">
        <v>32066</v>
      </c>
      <c r="I41" s="85"/>
      <c r="J41" s="48">
        <f>F41-G41</f>
        <v>0</v>
      </c>
      <c r="K41" s="45"/>
      <c r="L41" s="45"/>
      <c r="M41" s="28"/>
      <c r="N41" s="78">
        <f>G41</f>
        <v>73131</v>
      </c>
    </row>
    <row r="42" spans="1:13" s="1" customFormat="1" ht="16.5" customHeight="1" outlineLevel="2">
      <c r="A42" s="42"/>
      <c r="B42" s="43"/>
      <c r="C42" s="44"/>
      <c r="D42" s="45"/>
      <c r="E42" s="49" t="s">
        <v>124</v>
      </c>
      <c r="F42" s="50">
        <f>SUM(F40:F41)</f>
        <v>193786</v>
      </c>
      <c r="G42" s="50">
        <f>SUM(G40:G41)</f>
        <v>84970</v>
      </c>
      <c r="H42" s="50">
        <v>84970</v>
      </c>
      <c r="I42" s="47">
        <f>G42</f>
        <v>84970</v>
      </c>
      <c r="J42" s="50">
        <f>SUM(J40:J41)</f>
        <v>108816</v>
      </c>
      <c r="K42" s="45"/>
      <c r="L42" s="45"/>
      <c r="M42" s="28"/>
    </row>
    <row r="43" spans="1:13" s="1" customFormat="1" ht="30" outlineLevel="2">
      <c r="A43" s="42">
        <v>21</v>
      </c>
      <c r="B43" s="43" t="s">
        <v>40</v>
      </c>
      <c r="C43" s="44">
        <v>16285931</v>
      </c>
      <c r="D43" s="45" t="s">
        <v>41</v>
      </c>
      <c r="E43" s="43" t="s">
        <v>188</v>
      </c>
      <c r="F43" s="46">
        <v>80687</v>
      </c>
      <c r="G43" s="46">
        <v>25912.66</v>
      </c>
      <c r="H43" s="46">
        <v>35379</v>
      </c>
      <c r="I43" s="85"/>
      <c r="J43" s="48">
        <f>F43-G43</f>
        <v>54774.34</v>
      </c>
      <c r="K43" s="45"/>
      <c r="L43" s="45"/>
      <c r="M43" s="28">
        <f>G43</f>
        <v>25912.66</v>
      </c>
    </row>
    <row r="44" spans="1:14" s="1" customFormat="1" ht="30" outlineLevel="2">
      <c r="A44" s="42">
        <v>22</v>
      </c>
      <c r="B44" s="43" t="s">
        <v>40</v>
      </c>
      <c r="C44" s="44">
        <v>16285931</v>
      </c>
      <c r="D44" s="45" t="s">
        <v>41</v>
      </c>
      <c r="E44" s="43" t="s">
        <v>187</v>
      </c>
      <c r="F44" s="46">
        <v>16857.34</v>
      </c>
      <c r="G44" s="46">
        <v>16857.34</v>
      </c>
      <c r="H44" s="46">
        <v>7391</v>
      </c>
      <c r="I44" s="85"/>
      <c r="J44" s="48">
        <f>F44-G44</f>
        <v>0</v>
      </c>
      <c r="K44" s="45"/>
      <c r="L44" s="45"/>
      <c r="M44" s="28"/>
      <c r="N44" s="78">
        <f>G44</f>
        <v>16857.34</v>
      </c>
    </row>
    <row r="45" spans="1:13" s="1" customFormat="1" ht="15.75" outlineLevel="2">
      <c r="A45" s="42"/>
      <c r="B45" s="43"/>
      <c r="C45" s="44"/>
      <c r="D45" s="45"/>
      <c r="E45" s="49" t="s">
        <v>124</v>
      </c>
      <c r="F45" s="50">
        <f>SUM(F43:F44)</f>
        <v>97544.34</v>
      </c>
      <c r="G45" s="50">
        <f>SUM(G43:G44)</f>
        <v>42770</v>
      </c>
      <c r="H45" s="50">
        <v>42770</v>
      </c>
      <c r="I45" s="47">
        <f>G45</f>
        <v>42770</v>
      </c>
      <c r="J45" s="50">
        <f>SUM(J43:J44)</f>
        <v>54774.34</v>
      </c>
      <c r="K45" s="45"/>
      <c r="L45" s="45"/>
      <c r="M45" s="28"/>
    </row>
    <row r="46" spans="1:13" s="1" customFormat="1" ht="29.25" customHeight="1" outlineLevel="2">
      <c r="A46" s="42">
        <v>24</v>
      </c>
      <c r="B46" s="43" t="s">
        <v>42</v>
      </c>
      <c r="C46" s="44">
        <v>16082325</v>
      </c>
      <c r="D46" s="45" t="s">
        <v>43</v>
      </c>
      <c r="E46" s="43" t="s">
        <v>172</v>
      </c>
      <c r="F46" s="46">
        <v>85552.7</v>
      </c>
      <c r="G46" s="46">
        <v>71381</v>
      </c>
      <c r="H46" s="46">
        <v>37512</v>
      </c>
      <c r="I46" s="85"/>
      <c r="J46" s="48">
        <f>F46-G46</f>
        <v>14171.699999999997</v>
      </c>
      <c r="K46" s="45"/>
      <c r="L46" s="45"/>
      <c r="M46" s="28">
        <f>G46</f>
        <v>71381</v>
      </c>
    </row>
    <row r="47" spans="1:13" s="1" customFormat="1" ht="15.75" customHeight="1" outlineLevel="2">
      <c r="A47" s="42"/>
      <c r="B47" s="43"/>
      <c r="C47" s="44"/>
      <c r="D47" s="45"/>
      <c r="E47" s="49" t="s">
        <v>124</v>
      </c>
      <c r="F47" s="50">
        <f>SUM(F46:F46)</f>
        <v>85552.7</v>
      </c>
      <c r="G47" s="50">
        <f>SUM(G46:G46)</f>
        <v>71381</v>
      </c>
      <c r="H47" s="50">
        <v>71381</v>
      </c>
      <c r="I47" s="47">
        <f>G47</f>
        <v>71381</v>
      </c>
      <c r="J47" s="50">
        <f>SUM(J46:J46)</f>
        <v>14171.699999999997</v>
      </c>
      <c r="K47" s="45"/>
      <c r="L47" s="45"/>
      <c r="M47" s="28"/>
    </row>
    <row r="48" spans="1:13" s="1" customFormat="1" ht="30" outlineLevel="2">
      <c r="A48" s="42">
        <v>25</v>
      </c>
      <c r="B48" s="43" t="s">
        <v>121</v>
      </c>
      <c r="C48" s="44">
        <v>26273640</v>
      </c>
      <c r="D48" s="45" t="s">
        <v>44</v>
      </c>
      <c r="E48" s="43" t="s">
        <v>207</v>
      </c>
      <c r="F48" s="46">
        <v>73649.15</v>
      </c>
      <c r="G48" s="46">
        <v>32293</v>
      </c>
      <c r="H48" s="46">
        <v>32293</v>
      </c>
      <c r="I48" s="85"/>
      <c r="J48" s="48">
        <f>F48-G48</f>
        <v>41356.149999999994</v>
      </c>
      <c r="K48" s="45"/>
      <c r="L48" s="45"/>
      <c r="M48" s="28">
        <f>G48</f>
        <v>32293</v>
      </c>
    </row>
    <row r="49" spans="1:13" s="1" customFormat="1" ht="15.75" outlineLevel="2">
      <c r="A49" s="42"/>
      <c r="B49" s="43"/>
      <c r="C49" s="44"/>
      <c r="D49" s="45"/>
      <c r="E49" s="49" t="s">
        <v>124</v>
      </c>
      <c r="F49" s="50">
        <f>SUM(F48)</f>
        <v>73649.15</v>
      </c>
      <c r="G49" s="50">
        <f>SUM(G48)</f>
        <v>32293</v>
      </c>
      <c r="H49" s="50">
        <v>32293</v>
      </c>
      <c r="I49" s="47">
        <f>G49</f>
        <v>32293</v>
      </c>
      <c r="J49" s="50">
        <f>SUM(J48)</f>
        <v>41356.149999999994</v>
      </c>
      <c r="K49" s="45"/>
      <c r="L49" s="45"/>
      <c r="M49" s="28"/>
    </row>
    <row r="50" spans="1:13" s="1" customFormat="1" ht="30" outlineLevel="2">
      <c r="A50" s="42">
        <v>27</v>
      </c>
      <c r="B50" s="43" t="s">
        <v>47</v>
      </c>
      <c r="C50" s="44">
        <v>15448720</v>
      </c>
      <c r="D50" s="45" t="s">
        <v>48</v>
      </c>
      <c r="E50" s="43" t="s">
        <v>181</v>
      </c>
      <c r="F50" s="46">
        <v>80480</v>
      </c>
      <c r="G50" s="46">
        <v>35288</v>
      </c>
      <c r="H50" s="46">
        <v>35288</v>
      </c>
      <c r="I50" s="85"/>
      <c r="J50" s="48">
        <f>F50-G50</f>
        <v>45192</v>
      </c>
      <c r="K50" s="45"/>
      <c r="L50" s="45"/>
      <c r="M50" s="28">
        <f>G50</f>
        <v>35288</v>
      </c>
    </row>
    <row r="51" spans="1:13" s="1" customFormat="1" ht="15.75" outlineLevel="2">
      <c r="A51" s="42"/>
      <c r="B51" s="43"/>
      <c r="C51" s="44"/>
      <c r="D51" s="45"/>
      <c r="E51" s="49" t="s">
        <v>124</v>
      </c>
      <c r="F51" s="50">
        <f>SUM(F50)</f>
        <v>80480</v>
      </c>
      <c r="G51" s="50">
        <f>SUM(G50)</f>
        <v>35288</v>
      </c>
      <c r="H51" s="50">
        <v>35288</v>
      </c>
      <c r="I51" s="47">
        <f>G51</f>
        <v>35288</v>
      </c>
      <c r="J51" s="50">
        <f>SUM(J50)</f>
        <v>45192</v>
      </c>
      <c r="K51" s="45"/>
      <c r="L51" s="45"/>
      <c r="M51" s="28"/>
    </row>
    <row r="52" spans="1:13" s="1" customFormat="1" ht="30" outlineLevel="2">
      <c r="A52" s="42">
        <v>28</v>
      </c>
      <c r="B52" s="43" t="s">
        <v>49</v>
      </c>
      <c r="C52" s="44">
        <v>13863330</v>
      </c>
      <c r="D52" s="45" t="s">
        <v>50</v>
      </c>
      <c r="E52" s="43" t="s">
        <v>163</v>
      </c>
      <c r="F52" s="46">
        <v>53021.18</v>
      </c>
      <c r="G52" s="46">
        <v>23248</v>
      </c>
      <c r="H52" s="46">
        <v>23248</v>
      </c>
      <c r="I52" s="85"/>
      <c r="J52" s="48">
        <f>F52-G52</f>
        <v>29773.18</v>
      </c>
      <c r="K52" s="45"/>
      <c r="L52" s="45"/>
      <c r="M52" s="28">
        <f>G52</f>
        <v>23248</v>
      </c>
    </row>
    <row r="53" spans="1:13" s="1" customFormat="1" ht="15.75" outlineLevel="2">
      <c r="A53" s="42"/>
      <c r="B53" s="43"/>
      <c r="C53" s="44"/>
      <c r="D53" s="45"/>
      <c r="E53" s="49" t="s">
        <v>124</v>
      </c>
      <c r="F53" s="50">
        <f>SUM(F52)</f>
        <v>53021.18</v>
      </c>
      <c r="G53" s="50">
        <f>SUM(G52)</f>
        <v>23248</v>
      </c>
      <c r="H53" s="50">
        <v>23248</v>
      </c>
      <c r="I53" s="47">
        <f>G53</f>
        <v>23248</v>
      </c>
      <c r="J53" s="50">
        <f>SUM(J52)</f>
        <v>29773.18</v>
      </c>
      <c r="K53" s="45"/>
      <c r="L53" s="45"/>
      <c r="M53" s="28"/>
    </row>
    <row r="54" spans="1:14" s="1" customFormat="1" ht="30" outlineLevel="2">
      <c r="A54" s="42">
        <v>29</v>
      </c>
      <c r="B54" s="43" t="s">
        <v>51</v>
      </c>
      <c r="C54" s="44">
        <v>5919324</v>
      </c>
      <c r="D54" s="45" t="s">
        <v>52</v>
      </c>
      <c r="E54" s="43" t="s">
        <v>183</v>
      </c>
      <c r="F54" s="46">
        <v>165092.51</v>
      </c>
      <c r="G54" s="46">
        <v>25854</v>
      </c>
      <c r="H54" s="46">
        <v>72388</v>
      </c>
      <c r="I54" s="85"/>
      <c r="J54" s="48">
        <f>F54-G54</f>
        <v>139238.51</v>
      </c>
      <c r="K54" s="45"/>
      <c r="L54" s="45"/>
      <c r="M54" s="28">
        <f>G54</f>
        <v>25854</v>
      </c>
      <c r="N54" s="78"/>
    </row>
    <row r="55" spans="1:15" s="1" customFormat="1" ht="30" outlineLevel="2">
      <c r="A55" s="42">
        <v>30</v>
      </c>
      <c r="B55" s="43" t="s">
        <v>51</v>
      </c>
      <c r="C55" s="44">
        <v>5919324</v>
      </c>
      <c r="D55" s="45" t="s">
        <v>52</v>
      </c>
      <c r="E55" s="43" t="s">
        <v>184</v>
      </c>
      <c r="F55" s="46">
        <v>9497</v>
      </c>
      <c r="G55" s="46">
        <v>9497</v>
      </c>
      <c r="H55" s="46">
        <v>4164</v>
      </c>
      <c r="I55" s="85"/>
      <c r="J55" s="48">
        <f>F55-G55</f>
        <v>0</v>
      </c>
      <c r="K55" s="45"/>
      <c r="L55" s="45"/>
      <c r="M55" s="28"/>
      <c r="O55" s="78">
        <f>G55</f>
        <v>9497</v>
      </c>
    </row>
    <row r="56" spans="1:14" s="1" customFormat="1" ht="30" outlineLevel="2">
      <c r="A56" s="42">
        <v>31</v>
      </c>
      <c r="B56" s="43" t="s">
        <v>51</v>
      </c>
      <c r="C56" s="44">
        <v>5919324</v>
      </c>
      <c r="D56" s="45" t="s">
        <v>52</v>
      </c>
      <c r="E56" s="43" t="s">
        <v>182</v>
      </c>
      <c r="F56" s="46">
        <v>73373</v>
      </c>
      <c r="G56" s="46">
        <v>73373</v>
      </c>
      <c r="H56" s="46">
        <v>32172</v>
      </c>
      <c r="I56" s="85"/>
      <c r="J56" s="48">
        <f>F56-G56</f>
        <v>0</v>
      </c>
      <c r="K56" s="45"/>
      <c r="L56" s="45"/>
      <c r="M56" s="28"/>
      <c r="N56" s="78">
        <f>G56</f>
        <v>73373</v>
      </c>
    </row>
    <row r="57" spans="1:13" s="1" customFormat="1" ht="15.75" outlineLevel="2">
      <c r="A57" s="42"/>
      <c r="B57" s="43"/>
      <c r="C57" s="44"/>
      <c r="D57" s="45"/>
      <c r="E57" s="49" t="s">
        <v>124</v>
      </c>
      <c r="F57" s="50">
        <f>SUM(F54:F56)</f>
        <v>247962.51</v>
      </c>
      <c r="G57" s="50">
        <f>SUM(G54:G56)</f>
        <v>108724</v>
      </c>
      <c r="H57" s="50">
        <v>108724</v>
      </c>
      <c r="I57" s="47">
        <f>G57</f>
        <v>108724</v>
      </c>
      <c r="J57" s="50">
        <f>SUM(J54:J56)</f>
        <v>139238.51</v>
      </c>
      <c r="K57" s="52"/>
      <c r="L57" s="45"/>
      <c r="M57" s="28"/>
    </row>
    <row r="58" spans="1:13" s="1" customFormat="1" ht="30" outlineLevel="2">
      <c r="A58" s="42">
        <v>34</v>
      </c>
      <c r="B58" s="43" t="s">
        <v>57</v>
      </c>
      <c r="C58" s="44">
        <v>16927632</v>
      </c>
      <c r="D58" s="45" t="s">
        <v>58</v>
      </c>
      <c r="E58" s="43" t="s">
        <v>176</v>
      </c>
      <c r="F58" s="46">
        <v>120786</v>
      </c>
      <c r="G58" s="46">
        <v>52961</v>
      </c>
      <c r="H58" s="46">
        <v>52961</v>
      </c>
      <c r="I58" s="85"/>
      <c r="J58" s="48">
        <f>F58-G58</f>
        <v>67825</v>
      </c>
      <c r="K58" s="45"/>
      <c r="L58" s="45"/>
      <c r="M58" s="28">
        <f>G58</f>
        <v>52961</v>
      </c>
    </row>
    <row r="59" spans="1:13" s="1" customFormat="1" ht="15.75" outlineLevel="2">
      <c r="A59" s="42"/>
      <c r="B59" s="43"/>
      <c r="C59" s="44"/>
      <c r="D59" s="45"/>
      <c r="E59" s="49" t="s">
        <v>124</v>
      </c>
      <c r="F59" s="50">
        <f>SUM(F58)</f>
        <v>120786</v>
      </c>
      <c r="G59" s="50">
        <f>SUM(G58)</f>
        <v>52961</v>
      </c>
      <c r="H59" s="50">
        <v>52961</v>
      </c>
      <c r="I59" s="47">
        <f>G59</f>
        <v>52961</v>
      </c>
      <c r="J59" s="50">
        <f>SUM(J58)</f>
        <v>67825</v>
      </c>
      <c r="K59" s="45"/>
      <c r="L59" s="45"/>
      <c r="M59" s="28"/>
    </row>
    <row r="60" spans="1:14" s="1" customFormat="1" ht="30" outlineLevel="2">
      <c r="A60" s="42">
        <v>35</v>
      </c>
      <c r="B60" s="43" t="s">
        <v>59</v>
      </c>
      <c r="C60" s="44">
        <v>15190728</v>
      </c>
      <c r="D60" s="45" t="s">
        <v>60</v>
      </c>
      <c r="E60" s="43" t="s">
        <v>174</v>
      </c>
      <c r="F60" s="46">
        <v>58527</v>
      </c>
      <c r="G60" s="46">
        <v>25662</v>
      </c>
      <c r="H60" s="46">
        <v>25662</v>
      </c>
      <c r="I60" s="85"/>
      <c r="J60" s="48">
        <f>F60-G60</f>
        <v>32865</v>
      </c>
      <c r="K60" s="45"/>
      <c r="L60" s="45"/>
      <c r="M60" s="28"/>
      <c r="N60" s="78">
        <f>G60</f>
        <v>25662</v>
      </c>
    </row>
    <row r="61" spans="1:13" s="1" customFormat="1" ht="15.75" outlineLevel="2">
      <c r="A61" s="42"/>
      <c r="B61" s="43"/>
      <c r="C61" s="44"/>
      <c r="D61" s="45"/>
      <c r="E61" s="49" t="s">
        <v>124</v>
      </c>
      <c r="F61" s="50">
        <f>SUM(F60)</f>
        <v>58527</v>
      </c>
      <c r="G61" s="50">
        <f>SUM(G60)</f>
        <v>25662</v>
      </c>
      <c r="H61" s="50">
        <v>25662</v>
      </c>
      <c r="I61" s="47">
        <f>G61</f>
        <v>25662</v>
      </c>
      <c r="J61" s="50">
        <f>SUM(J60)</f>
        <v>32865</v>
      </c>
      <c r="K61" s="45"/>
      <c r="L61" s="45"/>
      <c r="M61" s="28"/>
    </row>
    <row r="62" spans="1:15" s="16" customFormat="1" ht="30">
      <c r="A62" s="42">
        <v>36</v>
      </c>
      <c r="B62" s="43" t="s">
        <v>61</v>
      </c>
      <c r="C62" s="44">
        <v>14266062</v>
      </c>
      <c r="D62" s="45" t="s">
        <v>62</v>
      </c>
      <c r="E62" s="43" t="s">
        <v>185</v>
      </c>
      <c r="F62" s="46">
        <v>3945</v>
      </c>
      <c r="G62" s="46">
        <v>1730</v>
      </c>
      <c r="H62" s="46">
        <v>1730</v>
      </c>
      <c r="I62" s="85"/>
      <c r="J62" s="48">
        <f>F62-G62</f>
        <v>2215</v>
      </c>
      <c r="K62" s="45"/>
      <c r="L62" s="45"/>
      <c r="M62" s="51"/>
      <c r="O62" s="79">
        <f>G62</f>
        <v>1730</v>
      </c>
    </row>
    <row r="63" spans="1:13" s="16" customFormat="1" ht="15.75">
      <c r="A63" s="42"/>
      <c r="B63" s="43"/>
      <c r="C63" s="44"/>
      <c r="D63" s="45"/>
      <c r="E63" s="49" t="s">
        <v>124</v>
      </c>
      <c r="F63" s="50">
        <f>SUM(F62)</f>
        <v>3945</v>
      </c>
      <c r="G63" s="50">
        <f>SUM(G62)</f>
        <v>1730</v>
      </c>
      <c r="H63" s="50">
        <v>1730</v>
      </c>
      <c r="I63" s="47">
        <f>G63</f>
        <v>1730</v>
      </c>
      <c r="J63" s="50">
        <f>SUM(J62)</f>
        <v>2215</v>
      </c>
      <c r="K63" s="45"/>
      <c r="L63" s="45"/>
      <c r="M63" s="51"/>
    </row>
    <row r="64" spans="1:14" s="16" customFormat="1" ht="30">
      <c r="A64" s="42">
        <v>38</v>
      </c>
      <c r="B64" s="43" t="s">
        <v>65</v>
      </c>
      <c r="C64" s="44">
        <v>672664</v>
      </c>
      <c r="D64" s="45" t="s">
        <v>66</v>
      </c>
      <c r="E64" s="43" t="s">
        <v>194</v>
      </c>
      <c r="F64" s="46">
        <v>35412.7</v>
      </c>
      <c r="G64" s="46">
        <v>659.2099999999991</v>
      </c>
      <c r="H64" s="46">
        <v>15527</v>
      </c>
      <c r="I64" s="85"/>
      <c r="J64" s="48">
        <f>F64-G64</f>
        <v>34753.49</v>
      </c>
      <c r="K64" s="45"/>
      <c r="L64" s="45"/>
      <c r="M64" s="51"/>
      <c r="N64" s="79">
        <f>G64</f>
        <v>659.2099999999991</v>
      </c>
    </row>
    <row r="65" spans="1:13" s="16" customFormat="1" ht="30">
      <c r="A65" s="42">
        <v>39</v>
      </c>
      <c r="B65" s="43" t="s">
        <v>65</v>
      </c>
      <c r="C65" s="44">
        <v>672664</v>
      </c>
      <c r="D65" s="45" t="s">
        <v>66</v>
      </c>
      <c r="E65" s="43" t="s">
        <v>195</v>
      </c>
      <c r="F65" s="46">
        <v>26477.79</v>
      </c>
      <c r="G65" s="46">
        <v>26477.79</v>
      </c>
      <c r="H65" s="46">
        <v>11610</v>
      </c>
      <c r="I65" s="85"/>
      <c r="J65" s="48">
        <f>F65-G65</f>
        <v>0</v>
      </c>
      <c r="K65" s="45"/>
      <c r="L65" s="45"/>
      <c r="M65" s="75">
        <f>G65</f>
        <v>26477.79</v>
      </c>
    </row>
    <row r="66" spans="1:13" s="16" customFormat="1" ht="15.75">
      <c r="A66" s="42"/>
      <c r="B66" s="43"/>
      <c r="C66" s="44"/>
      <c r="D66" s="45"/>
      <c r="E66" s="49" t="s">
        <v>124</v>
      </c>
      <c r="F66" s="50">
        <f>SUM(F64:F65)</f>
        <v>61890.49</v>
      </c>
      <c r="G66" s="50">
        <f>SUM(G64:G65)</f>
        <v>27137</v>
      </c>
      <c r="H66" s="50">
        <v>27137</v>
      </c>
      <c r="I66" s="47">
        <f>G66</f>
        <v>27137</v>
      </c>
      <c r="J66" s="50">
        <f>SUM(J64:J65)</f>
        <v>34753.49</v>
      </c>
      <c r="K66" s="45"/>
      <c r="L66" s="45"/>
      <c r="M66" s="51"/>
    </row>
    <row r="67" spans="1:15" s="16" customFormat="1" ht="30">
      <c r="A67" s="42">
        <v>44</v>
      </c>
      <c r="B67" s="43" t="s">
        <v>73</v>
      </c>
      <c r="C67" s="44">
        <v>14383747</v>
      </c>
      <c r="D67" s="45" t="s">
        <v>74</v>
      </c>
      <c r="E67" s="43" t="s">
        <v>159</v>
      </c>
      <c r="F67" s="46">
        <v>4381.9</v>
      </c>
      <c r="G67" s="46">
        <v>1921</v>
      </c>
      <c r="H67" s="46">
        <v>1921</v>
      </c>
      <c r="I67" s="85"/>
      <c r="J67" s="48">
        <f>F67-G67</f>
        <v>2460.8999999999996</v>
      </c>
      <c r="K67" s="45"/>
      <c r="L67" s="45"/>
      <c r="M67" s="51"/>
      <c r="O67" s="79">
        <f>G67</f>
        <v>1921</v>
      </c>
    </row>
    <row r="68" spans="1:13" s="16" customFormat="1" ht="15.75">
      <c r="A68" s="42"/>
      <c r="B68" s="43"/>
      <c r="C68" s="44"/>
      <c r="D68" s="45"/>
      <c r="E68" s="49" t="s">
        <v>124</v>
      </c>
      <c r="F68" s="50">
        <f>SUM(F67)</f>
        <v>4381.9</v>
      </c>
      <c r="G68" s="50">
        <f>SUM(G67)</f>
        <v>1921</v>
      </c>
      <c r="H68" s="50">
        <v>1921</v>
      </c>
      <c r="I68" s="47">
        <f>G68</f>
        <v>1921</v>
      </c>
      <c r="J68" s="50">
        <f>SUM(J67)</f>
        <v>2460.8999999999996</v>
      </c>
      <c r="K68" s="45"/>
      <c r="L68" s="45"/>
      <c r="M68" s="51"/>
    </row>
    <row r="69" spans="1:14" s="16" customFormat="1" ht="30">
      <c r="A69" s="42">
        <v>45</v>
      </c>
      <c r="B69" s="43" t="s">
        <v>75</v>
      </c>
      <c r="C69" s="44">
        <v>4485715</v>
      </c>
      <c r="D69" s="45" t="s">
        <v>76</v>
      </c>
      <c r="E69" s="43" t="s">
        <v>203</v>
      </c>
      <c r="F69" s="46">
        <v>107246</v>
      </c>
      <c r="G69" s="46">
        <v>91326.4</v>
      </c>
      <c r="H69" s="46">
        <v>47024</v>
      </c>
      <c r="I69" s="85"/>
      <c r="J69" s="48">
        <f>F69-G69</f>
        <v>15919.600000000006</v>
      </c>
      <c r="K69" s="45"/>
      <c r="L69" s="45"/>
      <c r="M69" s="75">
        <f>G69</f>
        <v>91326.4</v>
      </c>
      <c r="N69" s="79"/>
    </row>
    <row r="70" spans="1:15" s="16" customFormat="1" ht="30">
      <c r="A70" s="42">
        <v>46</v>
      </c>
      <c r="B70" s="43" t="s">
        <v>75</v>
      </c>
      <c r="C70" s="44">
        <v>4485715</v>
      </c>
      <c r="D70" s="45" t="s">
        <v>76</v>
      </c>
      <c r="E70" s="43" t="s">
        <v>204</v>
      </c>
      <c r="F70" s="46">
        <v>4899.6</v>
      </c>
      <c r="G70" s="46">
        <v>4899.6</v>
      </c>
      <c r="H70" s="46">
        <v>2148</v>
      </c>
      <c r="I70" s="85"/>
      <c r="J70" s="48">
        <f>F70-G70</f>
        <v>0</v>
      </c>
      <c r="K70" s="45"/>
      <c r="L70" s="45"/>
      <c r="M70" s="51"/>
      <c r="O70" s="79">
        <f>G70</f>
        <v>4899.6</v>
      </c>
    </row>
    <row r="71" spans="1:13" s="16" customFormat="1" ht="15.75">
      <c r="A71" s="42"/>
      <c r="B71" s="43"/>
      <c r="C71" s="44"/>
      <c r="D71" s="45"/>
      <c r="E71" s="49" t="s">
        <v>124</v>
      </c>
      <c r="F71" s="50">
        <f>SUM(F69:F70)</f>
        <v>112145.6</v>
      </c>
      <c r="G71" s="50">
        <f>SUM(G69:G70)</f>
        <v>96226</v>
      </c>
      <c r="H71" s="50">
        <v>96226</v>
      </c>
      <c r="I71" s="47">
        <f>G71</f>
        <v>96226</v>
      </c>
      <c r="J71" s="50">
        <f>SUM(J69:J70)</f>
        <v>15919.600000000006</v>
      </c>
      <c r="K71" s="52"/>
      <c r="L71" s="45"/>
      <c r="M71" s="51"/>
    </row>
    <row r="72" spans="1:13" s="16" customFormat="1" ht="45">
      <c r="A72" s="42">
        <v>49</v>
      </c>
      <c r="B72" s="43" t="s">
        <v>77</v>
      </c>
      <c r="C72" s="44">
        <v>4426352</v>
      </c>
      <c r="D72" s="45" t="s">
        <v>76</v>
      </c>
      <c r="E72" s="43" t="s">
        <v>157</v>
      </c>
      <c r="F72" s="46">
        <v>63397</v>
      </c>
      <c r="G72" s="46">
        <v>57274</v>
      </c>
      <c r="H72" s="46">
        <v>27798</v>
      </c>
      <c r="I72" s="85"/>
      <c r="J72" s="48">
        <f>F72-G72</f>
        <v>6123</v>
      </c>
      <c r="K72" s="45"/>
      <c r="L72" s="45"/>
      <c r="M72" s="75">
        <f>G72</f>
        <v>57274</v>
      </c>
    </row>
    <row r="73" spans="1:13" s="16" customFormat="1" ht="15.75">
      <c r="A73" s="42"/>
      <c r="B73" s="43"/>
      <c r="C73" s="44"/>
      <c r="D73" s="45"/>
      <c r="E73" s="49" t="s">
        <v>124</v>
      </c>
      <c r="F73" s="50">
        <f>SUM(F72:F72)</f>
        <v>63397</v>
      </c>
      <c r="G73" s="50">
        <f>SUM(G72:G72)</f>
        <v>57274</v>
      </c>
      <c r="H73" s="50">
        <v>57274</v>
      </c>
      <c r="I73" s="47">
        <f>G73</f>
        <v>57274</v>
      </c>
      <c r="J73" s="50">
        <f>SUM(J72:J72)</f>
        <v>6123</v>
      </c>
      <c r="K73" s="45"/>
      <c r="L73" s="45"/>
      <c r="M73" s="51"/>
    </row>
    <row r="74" spans="1:14" s="16" customFormat="1" ht="45">
      <c r="A74" s="42">
        <v>50</v>
      </c>
      <c r="B74" s="43" t="s">
        <v>78</v>
      </c>
      <c r="C74" s="44">
        <v>4288080</v>
      </c>
      <c r="D74" s="45" t="s">
        <v>21</v>
      </c>
      <c r="E74" s="43" t="s">
        <v>198</v>
      </c>
      <c r="F74" s="46">
        <v>111619.4</v>
      </c>
      <c r="G74" s="46">
        <v>111619.4</v>
      </c>
      <c r="H74" s="46">
        <v>48942</v>
      </c>
      <c r="I74" s="85"/>
      <c r="J74" s="48">
        <f>F74-G74</f>
        <v>0</v>
      </c>
      <c r="K74" s="45"/>
      <c r="L74" s="45"/>
      <c r="M74" s="51"/>
      <c r="N74" s="79">
        <f>G74</f>
        <v>111619.4</v>
      </c>
    </row>
    <row r="75" spans="1:15" s="16" customFormat="1" ht="45">
      <c r="A75" s="42">
        <v>51</v>
      </c>
      <c r="B75" s="43" t="s">
        <v>78</v>
      </c>
      <c r="C75" s="44">
        <v>4288080</v>
      </c>
      <c r="D75" s="45" t="s">
        <v>21</v>
      </c>
      <c r="E75" s="43" t="s">
        <v>199</v>
      </c>
      <c r="F75" s="46">
        <v>333555</v>
      </c>
      <c r="G75" s="46">
        <v>75770.40000000001</v>
      </c>
      <c r="H75" s="46">
        <v>146254</v>
      </c>
      <c r="I75" s="85"/>
      <c r="J75" s="48">
        <f>F75-G75</f>
        <v>257784.59999999998</v>
      </c>
      <c r="K75" s="45"/>
      <c r="L75" s="45"/>
      <c r="M75" s="75">
        <f>G75</f>
        <v>75770.40000000001</v>
      </c>
      <c r="O75" s="79"/>
    </row>
    <row r="76" spans="1:15" s="16" customFormat="1" ht="45">
      <c r="A76" s="42">
        <v>52</v>
      </c>
      <c r="B76" s="43" t="s">
        <v>78</v>
      </c>
      <c r="C76" s="44">
        <v>4288080</v>
      </c>
      <c r="D76" s="45" t="s">
        <v>21</v>
      </c>
      <c r="E76" s="43" t="s">
        <v>200</v>
      </c>
      <c r="F76" s="46">
        <v>13902.2</v>
      </c>
      <c r="G76" s="46">
        <v>13902.2</v>
      </c>
      <c r="H76" s="46">
        <v>6096</v>
      </c>
      <c r="I76" s="85"/>
      <c r="J76" s="48">
        <f>F76-G76</f>
        <v>0</v>
      </c>
      <c r="K76" s="45"/>
      <c r="L76" s="45"/>
      <c r="M76" s="75"/>
      <c r="O76" s="79">
        <f>G76</f>
        <v>13902.2</v>
      </c>
    </row>
    <row r="77" spans="1:13" s="16" customFormat="1" ht="15.75">
      <c r="A77" s="42"/>
      <c r="B77" s="43"/>
      <c r="C77" s="44"/>
      <c r="D77" s="45"/>
      <c r="E77" s="49" t="s">
        <v>124</v>
      </c>
      <c r="F77" s="50">
        <f>SUM(F74:F76)</f>
        <v>459076.60000000003</v>
      </c>
      <c r="G77" s="50">
        <f>SUM(G74:G76)</f>
        <v>201292</v>
      </c>
      <c r="H77" s="50">
        <v>201292</v>
      </c>
      <c r="I77" s="47">
        <f>G77</f>
        <v>201292</v>
      </c>
      <c r="J77" s="50">
        <f>SUM(J74:J76)</f>
        <v>257784.59999999998</v>
      </c>
      <c r="K77" s="52"/>
      <c r="L77" s="45"/>
      <c r="M77" s="51"/>
    </row>
    <row r="78" spans="1:14" s="16" customFormat="1" ht="45">
      <c r="A78" s="42">
        <v>53</v>
      </c>
      <c r="B78" s="43" t="s">
        <v>80</v>
      </c>
      <c r="C78" s="44">
        <v>4354540</v>
      </c>
      <c r="D78" s="45" t="s">
        <v>76</v>
      </c>
      <c r="E78" s="43" t="s">
        <v>164</v>
      </c>
      <c r="F78" s="46">
        <v>12897</v>
      </c>
      <c r="G78" s="46">
        <v>5655</v>
      </c>
      <c r="H78" s="46">
        <v>5655</v>
      </c>
      <c r="I78" s="85"/>
      <c r="J78" s="48">
        <f>F78-G78</f>
        <v>7242</v>
      </c>
      <c r="K78" s="45"/>
      <c r="L78" s="45"/>
      <c r="M78" s="51"/>
      <c r="N78" s="79">
        <f>G78</f>
        <v>5655</v>
      </c>
    </row>
    <row r="79" spans="1:13" s="16" customFormat="1" ht="15.75">
      <c r="A79" s="42"/>
      <c r="B79" s="43"/>
      <c r="C79" s="44"/>
      <c r="D79" s="45"/>
      <c r="E79" s="49" t="s">
        <v>124</v>
      </c>
      <c r="F79" s="50">
        <f>SUM(F78)</f>
        <v>12897</v>
      </c>
      <c r="G79" s="50">
        <f>SUM(G78)</f>
        <v>5655</v>
      </c>
      <c r="H79" s="50">
        <v>5655</v>
      </c>
      <c r="I79" s="47">
        <f>G79</f>
        <v>5655</v>
      </c>
      <c r="J79" s="50">
        <f>SUM(J78)</f>
        <v>7242</v>
      </c>
      <c r="K79" s="45"/>
      <c r="L79" s="45"/>
      <c r="M79" s="51"/>
    </row>
    <row r="80" spans="1:14" s="16" customFormat="1" ht="45">
      <c r="A80" s="42">
        <v>54</v>
      </c>
      <c r="B80" s="43" t="s">
        <v>81</v>
      </c>
      <c r="C80" s="44">
        <v>4288268</v>
      </c>
      <c r="D80" s="45" t="s">
        <v>82</v>
      </c>
      <c r="E80" s="43" t="s">
        <v>202</v>
      </c>
      <c r="F80" s="46">
        <v>8029.65</v>
      </c>
      <c r="G80" s="46">
        <v>3521</v>
      </c>
      <c r="H80" s="46">
        <v>3521</v>
      </c>
      <c r="I80" s="85"/>
      <c r="J80" s="48">
        <f>F80-G80</f>
        <v>4508.65</v>
      </c>
      <c r="K80" s="45"/>
      <c r="L80" s="45"/>
      <c r="M80" s="51"/>
      <c r="N80" s="79">
        <f>G80</f>
        <v>3521</v>
      </c>
    </row>
    <row r="81" spans="1:13" s="16" customFormat="1" ht="15.75">
      <c r="A81" s="42"/>
      <c r="B81" s="43"/>
      <c r="C81" s="44"/>
      <c r="D81" s="45"/>
      <c r="E81" s="49" t="s">
        <v>124</v>
      </c>
      <c r="F81" s="50">
        <f>SUM(F80)</f>
        <v>8029.65</v>
      </c>
      <c r="G81" s="50">
        <f>SUM(G80)</f>
        <v>3521</v>
      </c>
      <c r="H81" s="50">
        <v>3521</v>
      </c>
      <c r="I81" s="47">
        <f>G81</f>
        <v>3521</v>
      </c>
      <c r="J81" s="50">
        <f>SUM(J80)</f>
        <v>4508.65</v>
      </c>
      <c r="K81" s="45"/>
      <c r="L81" s="45"/>
      <c r="M81" s="51"/>
    </row>
    <row r="82" spans="1:14" s="16" customFormat="1" ht="31.5" customHeight="1">
      <c r="A82" s="42">
        <v>55</v>
      </c>
      <c r="B82" s="43" t="s">
        <v>83</v>
      </c>
      <c r="C82" s="44">
        <v>4305997</v>
      </c>
      <c r="D82" s="45" t="s">
        <v>84</v>
      </c>
      <c r="E82" s="43" t="s">
        <v>212</v>
      </c>
      <c r="F82" s="46">
        <v>36546</v>
      </c>
      <c r="G82" s="46">
        <v>36546</v>
      </c>
      <c r="H82" s="46">
        <v>16024</v>
      </c>
      <c r="I82" s="85"/>
      <c r="J82" s="48">
        <f>F82-G82</f>
        <v>0</v>
      </c>
      <c r="K82" s="45"/>
      <c r="L82" s="45"/>
      <c r="M82" s="51"/>
      <c r="N82" s="79">
        <f>G82</f>
        <v>36546</v>
      </c>
    </row>
    <row r="83" spans="1:15" s="16" customFormat="1" ht="30">
      <c r="A83" s="42">
        <v>56</v>
      </c>
      <c r="B83" s="43" t="s">
        <v>83</v>
      </c>
      <c r="C83" s="44">
        <v>4305997</v>
      </c>
      <c r="D83" s="45" t="s">
        <v>84</v>
      </c>
      <c r="E83" s="43" t="s">
        <v>213</v>
      </c>
      <c r="F83" s="46">
        <v>3047.1</v>
      </c>
      <c r="G83" s="46">
        <v>3047.1</v>
      </c>
      <c r="H83" s="46">
        <v>1336</v>
      </c>
      <c r="I83" s="85"/>
      <c r="J83" s="48">
        <f>F83-G83</f>
        <v>0</v>
      </c>
      <c r="K83" s="45"/>
      <c r="L83" s="45"/>
      <c r="M83" s="75">
        <f>G83</f>
        <v>3047.1</v>
      </c>
      <c r="O83" s="79"/>
    </row>
    <row r="84" spans="1:15" s="16" customFormat="1" ht="30">
      <c r="A84" s="42">
        <v>57</v>
      </c>
      <c r="B84" s="43" t="s">
        <v>83</v>
      </c>
      <c r="C84" s="44">
        <v>4305997</v>
      </c>
      <c r="D84" s="45" t="s">
        <v>84</v>
      </c>
      <c r="E84" s="43" t="s">
        <v>214</v>
      </c>
      <c r="F84" s="46">
        <v>69184.85</v>
      </c>
      <c r="G84" s="46">
        <v>8102.9</v>
      </c>
      <c r="H84" s="46">
        <v>30336</v>
      </c>
      <c r="I84" s="85"/>
      <c r="J84" s="48">
        <f>F84-G84</f>
        <v>61081.950000000004</v>
      </c>
      <c r="K84" s="45"/>
      <c r="L84" s="45"/>
      <c r="M84" s="75"/>
      <c r="O84" s="79">
        <f>G84</f>
        <v>8102.9</v>
      </c>
    </row>
    <row r="85" spans="1:13" s="16" customFormat="1" ht="15.75">
      <c r="A85" s="42"/>
      <c r="B85" s="43"/>
      <c r="C85" s="44"/>
      <c r="D85" s="45"/>
      <c r="E85" s="49" t="s">
        <v>124</v>
      </c>
      <c r="F85" s="50">
        <f>SUM(F82:F84)</f>
        <v>108777.95000000001</v>
      </c>
      <c r="G85" s="50">
        <f>SUM(G82:G84)</f>
        <v>47696</v>
      </c>
      <c r="H85" s="50">
        <v>47696</v>
      </c>
      <c r="I85" s="47">
        <f>G85</f>
        <v>47696</v>
      </c>
      <c r="J85" s="50">
        <f>SUM(J82:J84)</f>
        <v>61081.950000000004</v>
      </c>
      <c r="K85" s="52"/>
      <c r="L85" s="45"/>
      <c r="M85" s="51"/>
    </row>
    <row r="86" spans="1:14" s="16" customFormat="1" ht="30">
      <c r="A86" s="42">
        <v>58</v>
      </c>
      <c r="B86" s="43" t="s">
        <v>85</v>
      </c>
      <c r="C86" s="44">
        <v>4546995</v>
      </c>
      <c r="D86" s="45" t="s">
        <v>86</v>
      </c>
      <c r="E86" s="43" t="s">
        <v>165</v>
      </c>
      <c r="F86" s="46">
        <v>41647.63</v>
      </c>
      <c r="G86" s="46">
        <v>3456</v>
      </c>
      <c r="H86" s="46">
        <v>18261</v>
      </c>
      <c r="I86" s="85"/>
      <c r="J86" s="48">
        <f>F86-G86</f>
        <v>38191.63</v>
      </c>
      <c r="K86" s="45"/>
      <c r="L86" s="45"/>
      <c r="M86" s="75">
        <f>G86</f>
        <v>3456</v>
      </c>
      <c r="N86" s="79"/>
    </row>
    <row r="87" spans="1:14" s="16" customFormat="1" ht="30">
      <c r="A87" s="42">
        <v>59</v>
      </c>
      <c r="B87" s="43" t="s">
        <v>85</v>
      </c>
      <c r="C87" s="44">
        <v>4546995</v>
      </c>
      <c r="D87" s="45" t="s">
        <v>86</v>
      </c>
      <c r="E87" s="43" t="s">
        <v>166</v>
      </c>
      <c r="F87" s="46">
        <v>26365</v>
      </c>
      <c r="G87" s="46">
        <v>26365</v>
      </c>
      <c r="H87" s="46">
        <v>11560</v>
      </c>
      <c r="I87" s="85"/>
      <c r="J87" s="48">
        <f>F87-G87</f>
        <v>0</v>
      </c>
      <c r="K87" s="45"/>
      <c r="L87" s="45"/>
      <c r="M87" s="75"/>
      <c r="N87" s="79">
        <f>G87</f>
        <v>26365</v>
      </c>
    </row>
    <row r="88" spans="1:13" s="16" customFormat="1" ht="21" customHeight="1">
      <c r="A88" s="42"/>
      <c r="B88" s="43"/>
      <c r="C88" s="44"/>
      <c r="D88" s="45"/>
      <c r="E88" s="49" t="s">
        <v>124</v>
      </c>
      <c r="F88" s="50">
        <f>SUM(F86:F87)</f>
        <v>68012.63</v>
      </c>
      <c r="G88" s="50">
        <f>SUM(G86:G87)</f>
        <v>29821</v>
      </c>
      <c r="H88" s="50">
        <v>29821</v>
      </c>
      <c r="I88" s="47">
        <f>G88</f>
        <v>29821</v>
      </c>
      <c r="J88" s="50">
        <f>SUM(J86:J87)</f>
        <v>38191.63</v>
      </c>
      <c r="K88" s="45"/>
      <c r="L88" s="45"/>
      <c r="M88" s="51"/>
    </row>
    <row r="89" spans="1:14" s="16" customFormat="1" ht="30">
      <c r="A89" s="42">
        <v>60</v>
      </c>
      <c r="B89" s="43" t="s">
        <v>87</v>
      </c>
      <c r="C89" s="44">
        <v>4287971</v>
      </c>
      <c r="D89" s="45" t="s">
        <v>82</v>
      </c>
      <c r="E89" s="43" t="s">
        <v>190</v>
      </c>
      <c r="F89" s="46">
        <v>27268.04</v>
      </c>
      <c r="G89" s="46">
        <v>548</v>
      </c>
      <c r="H89" s="46">
        <v>11956</v>
      </c>
      <c r="I89" s="85"/>
      <c r="J89" s="48">
        <f>F89-G89</f>
        <v>26720.04</v>
      </c>
      <c r="K89" s="45"/>
      <c r="L89" s="45"/>
      <c r="M89" s="51"/>
      <c r="N89" s="79">
        <f>G89</f>
        <v>548</v>
      </c>
    </row>
    <row r="90" spans="1:15" s="17" customFormat="1" ht="31.5" customHeight="1">
      <c r="A90" s="42">
        <v>61</v>
      </c>
      <c r="B90" s="53" t="s">
        <v>87</v>
      </c>
      <c r="C90" s="54">
        <v>4287971</v>
      </c>
      <c r="D90" s="55" t="s">
        <v>82</v>
      </c>
      <c r="E90" s="53" t="s">
        <v>191</v>
      </c>
      <c r="F90" s="56">
        <v>435</v>
      </c>
      <c r="G90" s="46">
        <v>435</v>
      </c>
      <c r="H90" s="46">
        <v>191</v>
      </c>
      <c r="I90" s="85"/>
      <c r="J90" s="48">
        <f>F90-G90</f>
        <v>0</v>
      </c>
      <c r="K90" s="55"/>
      <c r="L90" s="55"/>
      <c r="M90" s="82">
        <f>G90</f>
        <v>435</v>
      </c>
      <c r="N90" s="80"/>
      <c r="O90" s="80"/>
    </row>
    <row r="91" spans="1:15" s="16" customFormat="1" ht="30">
      <c r="A91" s="42">
        <v>62</v>
      </c>
      <c r="B91" s="43" t="s">
        <v>87</v>
      </c>
      <c r="C91" s="44">
        <v>4287971</v>
      </c>
      <c r="D91" s="45" t="s">
        <v>82</v>
      </c>
      <c r="E91" s="43" t="s">
        <v>192</v>
      </c>
      <c r="F91" s="46">
        <v>19882</v>
      </c>
      <c r="G91" s="46">
        <v>19882</v>
      </c>
      <c r="H91" s="46">
        <v>8718</v>
      </c>
      <c r="I91" s="85"/>
      <c r="J91" s="48">
        <f>F91-G91</f>
        <v>0</v>
      </c>
      <c r="K91" s="45"/>
      <c r="L91" s="45"/>
      <c r="M91" s="75"/>
      <c r="O91" s="79">
        <f>G91</f>
        <v>19882</v>
      </c>
    </row>
    <row r="92" spans="1:13" s="16" customFormat="1" ht="15.75">
      <c r="A92" s="42"/>
      <c r="B92" s="43"/>
      <c r="C92" s="44"/>
      <c r="D92" s="45"/>
      <c r="E92" s="49" t="s">
        <v>124</v>
      </c>
      <c r="F92" s="50">
        <f>SUM(F89:F91)</f>
        <v>47585.04</v>
      </c>
      <c r="G92" s="50">
        <f>SUM(G89:G91)</f>
        <v>20865</v>
      </c>
      <c r="H92" s="50">
        <v>20865</v>
      </c>
      <c r="I92" s="47">
        <f>G92</f>
        <v>20865</v>
      </c>
      <c r="J92" s="50">
        <f>SUM(J89:J91)</f>
        <v>26720.04</v>
      </c>
      <c r="K92" s="52"/>
      <c r="L92" s="45"/>
      <c r="M92" s="51"/>
    </row>
    <row r="93" spans="1:14" s="16" customFormat="1" ht="36" customHeight="1">
      <c r="A93" s="42">
        <v>63</v>
      </c>
      <c r="B93" s="43" t="s">
        <v>88</v>
      </c>
      <c r="C93" s="44">
        <v>4485618</v>
      </c>
      <c r="D93" s="45" t="s">
        <v>89</v>
      </c>
      <c r="E93" s="43" t="s">
        <v>196</v>
      </c>
      <c r="F93" s="46">
        <v>53610.49</v>
      </c>
      <c r="G93" s="46">
        <v>14386.82</v>
      </c>
      <c r="H93" s="46">
        <v>23507</v>
      </c>
      <c r="I93" s="85"/>
      <c r="J93" s="48">
        <f aca="true" t="shared" si="0" ref="J93:J108">F93-G93</f>
        <v>39223.67</v>
      </c>
      <c r="K93" s="45"/>
      <c r="L93" s="45"/>
      <c r="M93" s="51"/>
      <c r="N93" s="79">
        <f>G93</f>
        <v>14386.82</v>
      </c>
    </row>
    <row r="94" spans="1:13" s="16" customFormat="1" ht="34.5" customHeight="1">
      <c r="A94" s="42">
        <v>64</v>
      </c>
      <c r="B94" s="43" t="s">
        <v>88</v>
      </c>
      <c r="C94" s="44">
        <v>4485618</v>
      </c>
      <c r="D94" s="45" t="s">
        <v>89</v>
      </c>
      <c r="E94" s="43" t="s">
        <v>197</v>
      </c>
      <c r="F94" s="46">
        <v>16242.18</v>
      </c>
      <c r="G94" s="46">
        <v>16242.18</v>
      </c>
      <c r="H94" s="46">
        <v>7122</v>
      </c>
      <c r="I94" s="47"/>
      <c r="J94" s="48">
        <f t="shared" si="0"/>
        <v>0</v>
      </c>
      <c r="K94" s="45"/>
      <c r="L94" s="45"/>
      <c r="M94" s="75">
        <f>G94</f>
        <v>16242.18</v>
      </c>
    </row>
    <row r="95" spans="1:13" s="16" customFormat="1" ht="16.5" customHeight="1">
      <c r="A95" s="42"/>
      <c r="B95" s="43"/>
      <c r="C95" s="44"/>
      <c r="D95" s="45"/>
      <c r="E95" s="49" t="s">
        <v>124</v>
      </c>
      <c r="F95" s="50">
        <f>SUM(F93:F94)</f>
        <v>69852.67</v>
      </c>
      <c r="G95" s="50">
        <f>SUM(G93:G94)</f>
        <v>30629</v>
      </c>
      <c r="H95" s="50">
        <v>30629</v>
      </c>
      <c r="I95" s="47">
        <f>G95</f>
        <v>30629</v>
      </c>
      <c r="J95" s="50">
        <f>SUM(J93:J94)</f>
        <v>39223.67</v>
      </c>
      <c r="K95" s="45"/>
      <c r="L95" s="45"/>
      <c r="M95" s="51"/>
    </row>
    <row r="96" spans="1:14" s="16" customFormat="1" ht="45">
      <c r="A96" s="42">
        <v>65</v>
      </c>
      <c r="B96" s="43" t="s">
        <v>20</v>
      </c>
      <c r="C96" s="44">
        <v>4354523</v>
      </c>
      <c r="D96" s="45" t="s">
        <v>21</v>
      </c>
      <c r="E96" s="43" t="s">
        <v>189</v>
      </c>
      <c r="F96" s="46">
        <v>52517.34</v>
      </c>
      <c r="G96" s="46">
        <v>52517.34</v>
      </c>
      <c r="H96" s="46">
        <v>23027</v>
      </c>
      <c r="I96" s="85"/>
      <c r="J96" s="48">
        <f t="shared" si="0"/>
        <v>0</v>
      </c>
      <c r="K96" s="45"/>
      <c r="L96" s="45"/>
      <c r="M96" s="51"/>
      <c r="N96" s="79">
        <f>G96</f>
        <v>52517.34</v>
      </c>
    </row>
    <row r="97" spans="1:13" s="16" customFormat="1" ht="45">
      <c r="A97" s="42">
        <v>66</v>
      </c>
      <c r="B97" s="43" t="s">
        <v>20</v>
      </c>
      <c r="C97" s="44">
        <v>4354523</v>
      </c>
      <c r="D97" s="45" t="s">
        <v>21</v>
      </c>
      <c r="E97" s="43" t="s">
        <v>186</v>
      </c>
      <c r="F97" s="46">
        <v>88810</v>
      </c>
      <c r="G97" s="46">
        <v>9097.670000000004</v>
      </c>
      <c r="H97" s="46">
        <v>38941</v>
      </c>
      <c r="I97" s="85"/>
      <c r="J97" s="48">
        <f t="shared" si="0"/>
        <v>79712.33</v>
      </c>
      <c r="K97" s="45"/>
      <c r="L97" s="45"/>
      <c r="M97" s="75">
        <f>G97</f>
        <v>9097.670000000004</v>
      </c>
    </row>
    <row r="98" spans="1:13" s="16" customFormat="1" ht="15.75">
      <c r="A98" s="42"/>
      <c r="B98" s="43"/>
      <c r="C98" s="44"/>
      <c r="D98" s="45"/>
      <c r="E98" s="49" t="s">
        <v>124</v>
      </c>
      <c r="F98" s="50">
        <f>SUM(F96:F97)</f>
        <v>141327.34</v>
      </c>
      <c r="G98" s="50">
        <f>SUM(G96:G97)</f>
        <v>61615.01</v>
      </c>
      <c r="H98" s="50">
        <v>61968</v>
      </c>
      <c r="I98" s="47">
        <f>G98</f>
        <v>61615.01</v>
      </c>
      <c r="J98" s="50">
        <f>SUM(J96:J97)</f>
        <v>79712.33</v>
      </c>
      <c r="K98" s="45"/>
      <c r="L98" s="45"/>
      <c r="M98" s="51"/>
    </row>
    <row r="99" spans="1:14" s="16" customFormat="1" ht="30">
      <c r="A99" s="42">
        <v>67</v>
      </c>
      <c r="B99" s="43" t="s">
        <v>79</v>
      </c>
      <c r="C99" s="44">
        <v>4547117</v>
      </c>
      <c r="D99" s="45" t="s">
        <v>76</v>
      </c>
      <c r="E99" s="43" t="s">
        <v>160</v>
      </c>
      <c r="F99" s="46">
        <v>73986</v>
      </c>
      <c r="G99" s="46">
        <v>73986</v>
      </c>
      <c r="H99" s="46">
        <v>32441</v>
      </c>
      <c r="I99" s="85"/>
      <c r="J99" s="48">
        <f t="shared" si="0"/>
        <v>0</v>
      </c>
      <c r="K99" s="45"/>
      <c r="L99" s="45"/>
      <c r="M99" s="75">
        <f>G99</f>
        <v>73986</v>
      </c>
      <c r="N99" s="79"/>
    </row>
    <row r="100" spans="1:14" s="16" customFormat="1" ht="30">
      <c r="A100" s="42">
        <v>69</v>
      </c>
      <c r="B100" s="43" t="s">
        <v>79</v>
      </c>
      <c r="C100" s="44">
        <v>4547117</v>
      </c>
      <c r="D100" s="45" t="s">
        <v>76</v>
      </c>
      <c r="E100" s="43" t="s">
        <v>161</v>
      </c>
      <c r="F100" s="46">
        <v>5051.9</v>
      </c>
      <c r="G100" s="46">
        <v>5051.9</v>
      </c>
      <c r="H100" s="46">
        <v>2215</v>
      </c>
      <c r="I100" s="85"/>
      <c r="J100" s="48">
        <f t="shared" si="0"/>
        <v>0</v>
      </c>
      <c r="K100" s="45"/>
      <c r="L100" s="45"/>
      <c r="M100" s="75"/>
      <c r="N100" s="79">
        <f>G100</f>
        <v>5051.9</v>
      </c>
    </row>
    <row r="101" spans="1:13" s="16" customFormat="1" ht="15.75">
      <c r="A101" s="42"/>
      <c r="B101" s="43"/>
      <c r="C101" s="44"/>
      <c r="D101" s="45"/>
      <c r="E101" s="49" t="s">
        <v>124</v>
      </c>
      <c r="F101" s="50">
        <f>SUM(F99:F100)</f>
        <v>79037.9</v>
      </c>
      <c r="G101" s="50">
        <f>SUM(G99:G100)</f>
        <v>79037.9</v>
      </c>
      <c r="H101" s="50">
        <v>78279</v>
      </c>
      <c r="I101" s="47">
        <f>G101</f>
        <v>79037.9</v>
      </c>
      <c r="J101" s="50">
        <f>SUM(J99:J100)</f>
        <v>0</v>
      </c>
      <c r="K101" s="52"/>
      <c r="L101" s="45"/>
      <c r="M101" s="51"/>
    </row>
    <row r="102" spans="1:13" s="16" customFormat="1" ht="30">
      <c r="A102" s="42">
        <v>70</v>
      </c>
      <c r="B102" s="57" t="s">
        <v>96</v>
      </c>
      <c r="C102" s="44">
        <v>6479639</v>
      </c>
      <c r="D102" s="45" t="s">
        <v>97</v>
      </c>
      <c r="E102" s="43" t="s">
        <v>215</v>
      </c>
      <c r="F102" s="46">
        <v>98053</v>
      </c>
      <c r="G102" s="46">
        <v>42993</v>
      </c>
      <c r="H102" s="46">
        <v>42993</v>
      </c>
      <c r="I102" s="85"/>
      <c r="J102" s="48">
        <f t="shared" si="0"/>
        <v>55060</v>
      </c>
      <c r="K102" s="45"/>
      <c r="L102" s="45"/>
      <c r="M102" s="75">
        <f>G102</f>
        <v>42993</v>
      </c>
    </row>
    <row r="103" spans="1:13" s="16" customFormat="1" ht="15.75">
      <c r="A103" s="42"/>
      <c r="B103" s="57"/>
      <c r="C103" s="44"/>
      <c r="D103" s="45"/>
      <c r="E103" s="49" t="s">
        <v>124</v>
      </c>
      <c r="F103" s="50">
        <f>SUM(F102)</f>
        <v>98053</v>
      </c>
      <c r="G103" s="50">
        <f>SUM(G102)</f>
        <v>42993</v>
      </c>
      <c r="H103" s="50">
        <v>42993</v>
      </c>
      <c r="I103" s="47">
        <f>G103</f>
        <v>42993</v>
      </c>
      <c r="J103" s="50">
        <f>SUM(J102)</f>
        <v>55060</v>
      </c>
      <c r="K103" s="45"/>
      <c r="L103" s="45"/>
      <c r="M103" s="51"/>
    </row>
    <row r="104" spans="1:14" s="16" customFormat="1" ht="30">
      <c r="A104" s="42">
        <v>71</v>
      </c>
      <c r="B104" s="57" t="s">
        <v>98</v>
      </c>
      <c r="C104" s="44">
        <v>16247725</v>
      </c>
      <c r="D104" s="45" t="s">
        <v>99</v>
      </c>
      <c r="E104" s="43" t="s">
        <v>173</v>
      </c>
      <c r="F104" s="46">
        <v>17945</v>
      </c>
      <c r="G104" s="46">
        <v>7868</v>
      </c>
      <c r="H104" s="46">
        <v>7868</v>
      </c>
      <c r="I104" s="85"/>
      <c r="J104" s="48">
        <f t="shared" si="0"/>
        <v>10077</v>
      </c>
      <c r="K104" s="45"/>
      <c r="L104" s="45"/>
      <c r="M104" s="51"/>
      <c r="N104" s="79">
        <f>G104</f>
        <v>7868</v>
      </c>
    </row>
    <row r="105" spans="1:13" s="16" customFormat="1" ht="15.75">
      <c r="A105" s="42"/>
      <c r="B105" s="57"/>
      <c r="C105" s="44"/>
      <c r="D105" s="45"/>
      <c r="E105" s="49" t="s">
        <v>124</v>
      </c>
      <c r="F105" s="50">
        <f>SUM(F104)</f>
        <v>17945</v>
      </c>
      <c r="G105" s="50">
        <f>SUM(G104)</f>
        <v>7868</v>
      </c>
      <c r="H105" s="50">
        <v>7868</v>
      </c>
      <c r="I105" s="47">
        <f>G105</f>
        <v>7868</v>
      </c>
      <c r="J105" s="50">
        <f>SUM(J104)</f>
        <v>10077</v>
      </c>
      <c r="K105" s="45"/>
      <c r="L105" s="45"/>
      <c r="M105" s="51"/>
    </row>
    <row r="106" spans="1:14" s="16" customFormat="1" ht="30">
      <c r="A106" s="42">
        <v>72</v>
      </c>
      <c r="B106" s="57" t="s">
        <v>100</v>
      </c>
      <c r="C106" s="44">
        <v>29834217</v>
      </c>
      <c r="D106" s="45" t="s">
        <v>101</v>
      </c>
      <c r="E106" s="43" t="s">
        <v>193</v>
      </c>
      <c r="F106" s="46">
        <v>70418</v>
      </c>
      <c r="G106" s="46">
        <v>30876</v>
      </c>
      <c r="H106" s="46">
        <v>30876</v>
      </c>
      <c r="I106" s="85"/>
      <c r="J106" s="48">
        <f t="shared" si="0"/>
        <v>39542</v>
      </c>
      <c r="K106" s="45"/>
      <c r="L106" s="45"/>
      <c r="M106" s="51"/>
      <c r="N106" s="79">
        <f>G106</f>
        <v>30876</v>
      </c>
    </row>
    <row r="107" spans="1:13" s="16" customFormat="1" ht="15.75">
      <c r="A107" s="42"/>
      <c r="B107" s="57"/>
      <c r="C107" s="44"/>
      <c r="D107" s="45"/>
      <c r="E107" s="49" t="s">
        <v>124</v>
      </c>
      <c r="F107" s="50">
        <f>SUM(F106)</f>
        <v>70418</v>
      </c>
      <c r="G107" s="50">
        <f>SUM(G106)</f>
        <v>30876</v>
      </c>
      <c r="H107" s="50">
        <v>30876</v>
      </c>
      <c r="I107" s="47">
        <f>G107</f>
        <v>30876</v>
      </c>
      <c r="J107" s="50">
        <f>SUM(J106)</f>
        <v>39542</v>
      </c>
      <c r="K107" s="45"/>
      <c r="L107" s="45"/>
      <c r="M107" s="51"/>
    </row>
    <row r="108" spans="1:15" s="16" customFormat="1" ht="30">
      <c r="A108" s="42">
        <v>74</v>
      </c>
      <c r="B108" s="57" t="s">
        <v>118</v>
      </c>
      <c r="C108" s="44">
        <v>35421037</v>
      </c>
      <c r="D108" s="45" t="s">
        <v>120</v>
      </c>
      <c r="E108" s="43" t="s">
        <v>210</v>
      </c>
      <c r="F108" s="46">
        <v>4921.2</v>
      </c>
      <c r="G108" s="46">
        <v>2159.53</v>
      </c>
      <c r="H108" s="46">
        <v>2159.53</v>
      </c>
      <c r="I108" s="85"/>
      <c r="J108" s="48">
        <f t="shared" si="0"/>
        <v>2761.6699999999996</v>
      </c>
      <c r="K108" s="45"/>
      <c r="L108" s="45"/>
      <c r="M108" s="51"/>
      <c r="O108" s="79">
        <f>G108</f>
        <v>2159.53</v>
      </c>
    </row>
    <row r="109" spans="1:13" s="16" customFormat="1" ht="15.75">
      <c r="A109" s="42"/>
      <c r="B109" s="57"/>
      <c r="C109" s="44"/>
      <c r="D109" s="45"/>
      <c r="E109" s="49" t="s">
        <v>124</v>
      </c>
      <c r="F109" s="50">
        <f>SUM(F108)</f>
        <v>4921.2</v>
      </c>
      <c r="G109" s="50">
        <f>SUM(G108)</f>
        <v>2159.53</v>
      </c>
      <c r="H109" s="50">
        <v>2159.53</v>
      </c>
      <c r="I109" s="47">
        <f>G109</f>
        <v>2159.53</v>
      </c>
      <c r="J109" s="50">
        <f>SUM(J108)</f>
        <v>2761.6699999999996</v>
      </c>
      <c r="K109" s="45"/>
      <c r="L109" s="45"/>
      <c r="M109" s="51"/>
    </row>
    <row r="110" spans="1:15" s="20" customFormat="1" ht="15.75">
      <c r="A110" s="58"/>
      <c r="B110" s="59"/>
      <c r="C110" s="60"/>
      <c r="D110" s="61"/>
      <c r="E110" s="62" t="s">
        <v>125</v>
      </c>
      <c r="F110" s="63">
        <f>F109+F107+F105+F103+F101+F98+F95+F92+F88+F85+F81+F79+F77+F73+F71+F68+F66+F63+F59+F57+F53+F51+F49+F47+F45+F42+F39+F37+F35+F33+F31+F28+F26+F23+F20+F18+F16+F13+F61</f>
        <v>3581775.1099999994</v>
      </c>
      <c r="G110" s="63">
        <v>1752199.53</v>
      </c>
      <c r="H110" s="63">
        <v>1752199.53</v>
      </c>
      <c r="I110" s="63">
        <f>I109+I107+I105+I103+I101+I98+I95+I92+I88+I85+I81+I79+I77+I73+I71+I68+I66+I63+I59+I57+I53+I51+I49+I47+I45+I42+I39+I37+I35+I33+I31+I28+I26+I23+I20+I18+I16+I13+I61</f>
        <v>1752199.53</v>
      </c>
      <c r="J110" s="63">
        <f>J109+J107+J105+J103+J101+J98+J95+J92+J88+J85+J81+J79+J77+J73+J71+J68+J66+J63+J59+J57+J53+J51+J49+J47+J45+J42+J39+J37+J35+J33+J31+J28+J26+J23+J20+J18+J16+J13+J61</f>
        <v>1829575.5800000003</v>
      </c>
      <c r="K110" s="61"/>
      <c r="L110" s="86">
        <f>G110-H110</f>
        <v>0</v>
      </c>
      <c r="M110" s="81">
        <f>SUM(M12:M109)</f>
        <v>965465.43</v>
      </c>
      <c r="N110" s="81">
        <f>SUM(N12:N109)</f>
        <v>682638.67</v>
      </c>
      <c r="O110" s="81">
        <f>SUM(O12:O109)</f>
        <v>104095.43</v>
      </c>
    </row>
    <row r="111" spans="1:15" s="1" customFormat="1" ht="30.75" outlineLevel="2">
      <c r="A111" s="42">
        <v>11</v>
      </c>
      <c r="B111" s="43" t="s">
        <v>26</v>
      </c>
      <c r="C111" s="44">
        <v>23756152</v>
      </c>
      <c r="D111" s="45" t="s">
        <v>27</v>
      </c>
      <c r="E111" s="43" t="s">
        <v>142</v>
      </c>
      <c r="F111" s="46">
        <v>2022</v>
      </c>
      <c r="G111" s="46">
        <v>2022</v>
      </c>
      <c r="H111" s="46">
        <v>2022</v>
      </c>
      <c r="I111" s="47">
        <f aca="true" t="shared" si="1" ref="I111:I138">G111</f>
        <v>2022</v>
      </c>
      <c r="J111" s="48">
        <f aca="true" t="shared" si="2" ref="J111:J138">G111-I111</f>
        <v>0</v>
      </c>
      <c r="K111" s="45"/>
      <c r="L111" s="45"/>
      <c r="M111" s="28" t="e">
        <f>M12+M14+M15+M17+M24+M25+M27+M29+M30+M32+M34+M36+M38+M40+M41+M43+M44+#REF!+M46+M48+M50+M52+M54+M55+M56+M58+M60+M62+M64+M65+M67+M102+M104+M106+M108</f>
        <v>#REF!</v>
      </c>
      <c r="N111" s="28" t="e">
        <f>N12+N14+N15+N17+N24+N25+N27+N29+N30+N32+N34+N36+N38+N40+N41+N43+N44+#REF!+N46+N48+N50+N52+N54+N55+N56+N58+N60+N62+N64+N65+N67+N102+N104+N106+N108</f>
        <v>#REF!</v>
      </c>
      <c r="O111" s="28" t="e">
        <f>O12+O14+O15+O17+O24+O25+O27+O29+O30+O32+O34+O36+O38+O40+O41+O43+O44+#REF!+O46+O48+O50+O52+O54+O55+O56+O58+O60+O62+O64+O65+O67+O102+O104+O106+O108</f>
        <v>#REF!</v>
      </c>
    </row>
    <row r="112" spans="1:15" s="16" customFormat="1" ht="30.75">
      <c r="A112" s="42">
        <v>41</v>
      </c>
      <c r="B112" s="43" t="s">
        <v>67</v>
      </c>
      <c r="C112" s="44">
        <v>17195357</v>
      </c>
      <c r="D112" s="45" t="s">
        <v>68</v>
      </c>
      <c r="E112" s="43" t="s">
        <v>156</v>
      </c>
      <c r="F112" s="46">
        <v>4044</v>
      </c>
      <c r="G112" s="46">
        <v>4044</v>
      </c>
      <c r="H112" s="46">
        <v>4044</v>
      </c>
      <c r="I112" s="47">
        <f t="shared" si="1"/>
        <v>4044</v>
      </c>
      <c r="J112" s="48">
        <f t="shared" si="2"/>
        <v>0</v>
      </c>
      <c r="K112" s="45"/>
      <c r="L112" s="45"/>
      <c r="M112" s="75" t="e">
        <f>M110-M111</f>
        <v>#REF!</v>
      </c>
      <c r="N112" s="79" t="e">
        <f>N110-N111</f>
        <v>#REF!</v>
      </c>
      <c r="O112" s="79" t="e">
        <f>O110-O111</f>
        <v>#REF!</v>
      </c>
    </row>
    <row r="113" spans="1:13" s="16" customFormat="1" ht="30.75">
      <c r="A113" s="42">
        <v>42</v>
      </c>
      <c r="B113" s="43" t="s">
        <v>69</v>
      </c>
      <c r="C113" s="44">
        <v>32072196</v>
      </c>
      <c r="D113" s="45" t="s">
        <v>70</v>
      </c>
      <c r="E113" s="43" t="s">
        <v>146</v>
      </c>
      <c r="F113" s="46">
        <v>3174.54</v>
      </c>
      <c r="G113" s="46">
        <v>3174.54</v>
      </c>
      <c r="H113" s="46">
        <v>3174.54</v>
      </c>
      <c r="I113" s="47">
        <f t="shared" si="1"/>
        <v>3174.54</v>
      </c>
      <c r="J113" s="48">
        <f t="shared" si="2"/>
        <v>0</v>
      </c>
      <c r="K113" s="45"/>
      <c r="L113" s="45"/>
      <c r="M113" s="75"/>
    </row>
    <row r="114" spans="1:13" s="16" customFormat="1" ht="30.75">
      <c r="A114" s="42">
        <v>43</v>
      </c>
      <c r="B114" s="43" t="s">
        <v>71</v>
      </c>
      <c r="C114" s="44">
        <v>21896559</v>
      </c>
      <c r="D114" s="45" t="s">
        <v>72</v>
      </c>
      <c r="E114" s="43" t="s">
        <v>134</v>
      </c>
      <c r="F114" s="46">
        <v>2042.22</v>
      </c>
      <c r="G114" s="46">
        <v>2042.22</v>
      </c>
      <c r="H114" s="46">
        <v>2042.22</v>
      </c>
      <c r="I114" s="47">
        <f t="shared" si="1"/>
        <v>2042.22</v>
      </c>
      <c r="J114" s="48">
        <f t="shared" si="2"/>
        <v>0</v>
      </c>
      <c r="K114" s="45"/>
      <c r="L114" s="45"/>
      <c r="M114" s="51"/>
    </row>
    <row r="115" spans="1:13" s="16" customFormat="1" ht="30.75">
      <c r="A115" s="42">
        <v>37</v>
      </c>
      <c r="B115" s="43" t="s">
        <v>63</v>
      </c>
      <c r="C115" s="44">
        <v>21896567</v>
      </c>
      <c r="D115" s="45" t="s">
        <v>64</v>
      </c>
      <c r="E115" s="43" t="s">
        <v>145</v>
      </c>
      <c r="F115" s="46">
        <v>3801.36</v>
      </c>
      <c r="G115" s="46">
        <v>3801.36</v>
      </c>
      <c r="H115" s="46">
        <v>3801.36</v>
      </c>
      <c r="I115" s="47">
        <f t="shared" si="1"/>
        <v>3801.36</v>
      </c>
      <c r="J115" s="48">
        <f t="shared" si="2"/>
        <v>0</v>
      </c>
      <c r="K115" s="45"/>
      <c r="L115" s="45"/>
      <c r="M115" s="51"/>
    </row>
    <row r="116" spans="1:13" s="1" customFormat="1" ht="30.75" outlineLevel="2">
      <c r="A116" s="42">
        <v>32</v>
      </c>
      <c r="B116" s="43" t="s">
        <v>53</v>
      </c>
      <c r="C116" s="44">
        <v>17402584</v>
      </c>
      <c r="D116" s="45" t="s">
        <v>54</v>
      </c>
      <c r="E116" s="43" t="s">
        <v>155</v>
      </c>
      <c r="F116" s="46">
        <v>3702.88</v>
      </c>
      <c r="G116" s="46">
        <v>3702.88</v>
      </c>
      <c r="H116" s="46">
        <v>3702.88</v>
      </c>
      <c r="I116" s="47">
        <f t="shared" si="1"/>
        <v>3702.88</v>
      </c>
      <c r="J116" s="48">
        <f t="shared" si="2"/>
        <v>0</v>
      </c>
      <c r="K116" s="45"/>
      <c r="L116" s="45"/>
      <c r="M116" s="28"/>
    </row>
    <row r="117" spans="1:13" s="1" customFormat="1" ht="30.75" outlineLevel="2">
      <c r="A117" s="42">
        <v>33</v>
      </c>
      <c r="B117" s="43" t="s">
        <v>55</v>
      </c>
      <c r="C117" s="44">
        <v>31468800</v>
      </c>
      <c r="D117" s="45" t="s">
        <v>56</v>
      </c>
      <c r="E117" s="43" t="s">
        <v>144</v>
      </c>
      <c r="F117" s="46">
        <v>5075.22</v>
      </c>
      <c r="G117" s="46">
        <v>5075.22</v>
      </c>
      <c r="H117" s="46">
        <v>5075.22</v>
      </c>
      <c r="I117" s="47">
        <f t="shared" si="1"/>
        <v>5075.22</v>
      </c>
      <c r="J117" s="48">
        <f t="shared" si="2"/>
        <v>0</v>
      </c>
      <c r="K117" s="45"/>
      <c r="L117" s="45"/>
      <c r="M117" s="28"/>
    </row>
    <row r="118" spans="1:13" s="1" customFormat="1" ht="30.75" outlineLevel="2">
      <c r="A118" s="42">
        <v>26</v>
      </c>
      <c r="B118" s="43" t="s">
        <v>45</v>
      </c>
      <c r="C118" s="44">
        <v>26085922</v>
      </c>
      <c r="D118" s="45" t="s">
        <v>46</v>
      </c>
      <c r="E118" s="43" t="s">
        <v>152</v>
      </c>
      <c r="F118" s="46">
        <v>5681.82</v>
      </c>
      <c r="G118" s="46">
        <v>5681.82</v>
      </c>
      <c r="H118" s="46">
        <v>5681.82</v>
      </c>
      <c r="I118" s="47">
        <f t="shared" si="1"/>
        <v>5681.82</v>
      </c>
      <c r="J118" s="48">
        <f t="shared" si="2"/>
        <v>0</v>
      </c>
      <c r="K118" s="45"/>
      <c r="L118" s="45"/>
      <c r="M118" s="28"/>
    </row>
    <row r="119" spans="1:13" s="16" customFormat="1" ht="30.75">
      <c r="A119" s="42">
        <v>73</v>
      </c>
      <c r="B119" s="57" t="s">
        <v>117</v>
      </c>
      <c r="C119" s="44">
        <v>37699359</v>
      </c>
      <c r="D119" s="45" t="s">
        <v>119</v>
      </c>
      <c r="E119" s="43" t="s">
        <v>138</v>
      </c>
      <c r="F119" s="46">
        <v>4580.88</v>
      </c>
      <c r="G119" s="46">
        <v>4580.88</v>
      </c>
      <c r="H119" s="46">
        <v>4580.88</v>
      </c>
      <c r="I119" s="47">
        <f t="shared" si="1"/>
        <v>4580.88</v>
      </c>
      <c r="J119" s="48">
        <f t="shared" si="2"/>
        <v>0</v>
      </c>
      <c r="K119" s="45"/>
      <c r="L119" s="45"/>
      <c r="M119" s="51"/>
    </row>
    <row r="120" spans="1:13" s="15" customFormat="1" ht="30.75" outlineLevel="2">
      <c r="A120" s="42">
        <v>75</v>
      </c>
      <c r="B120" s="43" t="s">
        <v>103</v>
      </c>
      <c r="C120" s="44">
        <v>39534357</v>
      </c>
      <c r="D120" s="45" t="s">
        <v>104</v>
      </c>
      <c r="E120" s="43" t="s">
        <v>137</v>
      </c>
      <c r="F120" s="46">
        <v>4151.84</v>
      </c>
      <c r="G120" s="46">
        <v>4151.84</v>
      </c>
      <c r="H120" s="46">
        <v>4151.84</v>
      </c>
      <c r="I120" s="47">
        <f t="shared" si="1"/>
        <v>4151.84</v>
      </c>
      <c r="J120" s="48">
        <f t="shared" si="2"/>
        <v>0</v>
      </c>
      <c r="K120" s="45"/>
      <c r="L120" s="45"/>
      <c r="M120" s="28"/>
    </row>
    <row r="121" spans="1:13" s="15" customFormat="1" ht="45.75">
      <c r="A121" s="42">
        <v>76</v>
      </c>
      <c r="B121" s="43" t="s">
        <v>22</v>
      </c>
      <c r="C121" s="44">
        <v>4617719</v>
      </c>
      <c r="D121" s="45" t="s">
        <v>21</v>
      </c>
      <c r="E121" s="43" t="s">
        <v>151</v>
      </c>
      <c r="F121" s="46">
        <v>7414</v>
      </c>
      <c r="G121" s="46">
        <v>7414</v>
      </c>
      <c r="H121" s="46">
        <v>7414</v>
      </c>
      <c r="I121" s="47">
        <f t="shared" si="1"/>
        <v>7414</v>
      </c>
      <c r="J121" s="48">
        <f t="shared" si="2"/>
        <v>0</v>
      </c>
      <c r="K121" s="45"/>
      <c r="L121" s="45"/>
      <c r="M121" s="51"/>
    </row>
    <row r="122" spans="1:13" s="15" customFormat="1" ht="30.75" outlineLevel="2">
      <c r="A122" s="42">
        <v>77</v>
      </c>
      <c r="B122" s="43" t="s">
        <v>105</v>
      </c>
      <c r="C122" s="44">
        <v>20127719</v>
      </c>
      <c r="D122" s="45" t="s">
        <v>106</v>
      </c>
      <c r="E122" s="43" t="s">
        <v>133</v>
      </c>
      <c r="F122" s="46">
        <v>1197.48</v>
      </c>
      <c r="G122" s="46">
        <v>1197.48</v>
      </c>
      <c r="H122" s="46">
        <v>1197.48</v>
      </c>
      <c r="I122" s="47">
        <f t="shared" si="1"/>
        <v>1197.48</v>
      </c>
      <c r="J122" s="48">
        <f t="shared" si="2"/>
        <v>0</v>
      </c>
      <c r="K122" s="45"/>
      <c r="L122" s="45"/>
      <c r="M122" s="28"/>
    </row>
    <row r="123" spans="1:13" s="15" customFormat="1" ht="30.75" outlineLevel="2">
      <c r="A123" s="42">
        <v>78</v>
      </c>
      <c r="B123" s="43" t="s">
        <v>49</v>
      </c>
      <c r="C123" s="44">
        <v>13863330</v>
      </c>
      <c r="D123" s="45" t="s">
        <v>50</v>
      </c>
      <c r="E123" s="43" t="s">
        <v>153</v>
      </c>
      <c r="F123" s="46">
        <v>211.32</v>
      </c>
      <c r="G123" s="46">
        <v>211.32</v>
      </c>
      <c r="H123" s="46">
        <v>211.32</v>
      </c>
      <c r="I123" s="47">
        <f t="shared" si="1"/>
        <v>211.32</v>
      </c>
      <c r="J123" s="48">
        <f t="shared" si="2"/>
        <v>0</v>
      </c>
      <c r="K123" s="45"/>
      <c r="L123" s="45"/>
      <c r="M123" s="28"/>
    </row>
    <row r="124" spans="1:13" s="15" customFormat="1" ht="30.75" outlineLevel="2">
      <c r="A124" s="42">
        <v>79</v>
      </c>
      <c r="B124" s="43" t="s">
        <v>107</v>
      </c>
      <c r="C124" s="44">
        <v>15427051</v>
      </c>
      <c r="D124" s="45" t="s">
        <v>108</v>
      </c>
      <c r="E124" s="43" t="s">
        <v>149</v>
      </c>
      <c r="F124" s="46">
        <v>1267.92</v>
      </c>
      <c r="G124" s="46">
        <v>1267.92</v>
      </c>
      <c r="H124" s="46">
        <v>1267.92</v>
      </c>
      <c r="I124" s="47">
        <f t="shared" si="1"/>
        <v>1267.92</v>
      </c>
      <c r="J124" s="48">
        <f t="shared" si="2"/>
        <v>0</v>
      </c>
      <c r="K124" s="45"/>
      <c r="L124" s="45"/>
      <c r="M124" s="28"/>
    </row>
    <row r="125" spans="1:13" s="15" customFormat="1" ht="30.75" outlineLevel="2">
      <c r="A125" s="42">
        <v>80</v>
      </c>
      <c r="B125" s="43" t="s">
        <v>109</v>
      </c>
      <c r="C125" s="44">
        <v>18158047</v>
      </c>
      <c r="D125" s="45" t="s">
        <v>110</v>
      </c>
      <c r="E125" s="43" t="s">
        <v>140</v>
      </c>
      <c r="F125" s="46">
        <v>1056.6</v>
      </c>
      <c r="G125" s="46">
        <v>1056.6</v>
      </c>
      <c r="H125" s="46">
        <v>1056.6</v>
      </c>
      <c r="I125" s="47">
        <f t="shared" si="1"/>
        <v>1056.6</v>
      </c>
      <c r="J125" s="48">
        <f t="shared" si="2"/>
        <v>0</v>
      </c>
      <c r="K125" s="45"/>
      <c r="L125" s="45"/>
      <c r="M125" s="28"/>
    </row>
    <row r="126" spans="1:13" s="15" customFormat="1" ht="30.75">
      <c r="A126" s="42">
        <v>81</v>
      </c>
      <c r="B126" s="43" t="s">
        <v>75</v>
      </c>
      <c r="C126" s="44">
        <v>4485715</v>
      </c>
      <c r="D126" s="45" t="s">
        <v>76</v>
      </c>
      <c r="E126" s="43" t="s">
        <v>130</v>
      </c>
      <c r="F126" s="46">
        <v>8978.68</v>
      </c>
      <c r="G126" s="46">
        <v>8978.68</v>
      </c>
      <c r="H126" s="46">
        <v>8978.68</v>
      </c>
      <c r="I126" s="47">
        <f t="shared" si="1"/>
        <v>8978.68</v>
      </c>
      <c r="J126" s="48">
        <f t="shared" si="2"/>
        <v>0</v>
      </c>
      <c r="K126" s="45"/>
      <c r="L126" s="45"/>
      <c r="M126" s="51"/>
    </row>
    <row r="127" spans="1:13" s="15" customFormat="1" ht="45.75">
      <c r="A127" s="42">
        <v>82</v>
      </c>
      <c r="B127" s="43" t="s">
        <v>77</v>
      </c>
      <c r="C127" s="44">
        <v>4426352</v>
      </c>
      <c r="D127" s="45" t="s">
        <v>76</v>
      </c>
      <c r="E127" s="43" t="s">
        <v>141</v>
      </c>
      <c r="F127" s="46">
        <v>1334.52</v>
      </c>
      <c r="G127" s="46">
        <v>1334.52</v>
      </c>
      <c r="H127" s="46">
        <v>1334.52</v>
      </c>
      <c r="I127" s="47">
        <f t="shared" si="1"/>
        <v>1334.52</v>
      </c>
      <c r="J127" s="48">
        <f t="shared" si="2"/>
        <v>0</v>
      </c>
      <c r="K127" s="45"/>
      <c r="L127" s="45"/>
      <c r="M127" s="51"/>
    </row>
    <row r="128" spans="1:13" s="15" customFormat="1" ht="45.75">
      <c r="A128" s="42">
        <v>83</v>
      </c>
      <c r="B128" s="43" t="s">
        <v>78</v>
      </c>
      <c r="C128" s="44">
        <v>4288080</v>
      </c>
      <c r="D128" s="45" t="s">
        <v>21</v>
      </c>
      <c r="E128" s="43" t="s">
        <v>135</v>
      </c>
      <c r="F128" s="46">
        <v>17314.6</v>
      </c>
      <c r="G128" s="46">
        <v>17314.6</v>
      </c>
      <c r="H128" s="46">
        <v>17314.6</v>
      </c>
      <c r="I128" s="47">
        <f t="shared" si="1"/>
        <v>17314.6</v>
      </c>
      <c r="J128" s="48">
        <f t="shared" si="2"/>
        <v>0</v>
      </c>
      <c r="K128" s="45"/>
      <c r="L128" s="45"/>
      <c r="M128" s="51"/>
    </row>
    <row r="129" spans="1:13" s="15" customFormat="1" ht="30.75">
      <c r="A129" s="42">
        <v>84</v>
      </c>
      <c r="B129" s="43" t="s">
        <v>83</v>
      </c>
      <c r="C129" s="44">
        <v>4305997</v>
      </c>
      <c r="D129" s="45" t="s">
        <v>84</v>
      </c>
      <c r="E129" s="43" t="s">
        <v>129</v>
      </c>
      <c r="F129" s="46">
        <v>5314.32</v>
      </c>
      <c r="G129" s="46">
        <v>5314.32</v>
      </c>
      <c r="H129" s="46">
        <v>5314.32</v>
      </c>
      <c r="I129" s="47">
        <f t="shared" si="1"/>
        <v>5314.32</v>
      </c>
      <c r="J129" s="48">
        <f t="shared" si="2"/>
        <v>0</v>
      </c>
      <c r="K129" s="45"/>
      <c r="L129" s="45"/>
      <c r="M129" s="51"/>
    </row>
    <row r="130" spans="1:13" s="15" customFormat="1" ht="30.75">
      <c r="A130" s="42">
        <v>85</v>
      </c>
      <c r="B130" s="43" t="s">
        <v>85</v>
      </c>
      <c r="C130" s="44">
        <v>4546995</v>
      </c>
      <c r="D130" s="45" t="s">
        <v>86</v>
      </c>
      <c r="E130" s="43" t="s">
        <v>143</v>
      </c>
      <c r="F130" s="46">
        <v>3720.48</v>
      </c>
      <c r="G130" s="46">
        <v>3720.48</v>
      </c>
      <c r="H130" s="46">
        <v>3720.48</v>
      </c>
      <c r="I130" s="47">
        <f t="shared" si="1"/>
        <v>3720.48</v>
      </c>
      <c r="J130" s="48">
        <f t="shared" si="2"/>
        <v>0</v>
      </c>
      <c r="K130" s="45"/>
      <c r="L130" s="45"/>
      <c r="M130" s="51"/>
    </row>
    <row r="131" spans="1:13" s="15" customFormat="1" ht="30.75">
      <c r="A131" s="42">
        <v>86</v>
      </c>
      <c r="B131" s="43" t="s">
        <v>87</v>
      </c>
      <c r="C131" s="44">
        <v>4287971</v>
      </c>
      <c r="D131" s="45" t="s">
        <v>82</v>
      </c>
      <c r="E131" s="43" t="s">
        <v>136</v>
      </c>
      <c r="F131" s="46">
        <v>485.28</v>
      </c>
      <c r="G131" s="46">
        <v>485.28</v>
      </c>
      <c r="H131" s="46">
        <v>485.28</v>
      </c>
      <c r="I131" s="47">
        <f t="shared" si="1"/>
        <v>485.28</v>
      </c>
      <c r="J131" s="48">
        <f t="shared" si="2"/>
        <v>0</v>
      </c>
      <c r="K131" s="45"/>
      <c r="L131" s="45"/>
      <c r="M131" s="51"/>
    </row>
    <row r="132" spans="1:13" s="15" customFormat="1" ht="30.75">
      <c r="A132" s="42">
        <v>87</v>
      </c>
      <c r="B132" s="43" t="s">
        <v>88</v>
      </c>
      <c r="C132" s="44">
        <v>4485618</v>
      </c>
      <c r="D132" s="45" t="s">
        <v>89</v>
      </c>
      <c r="E132" s="43" t="s">
        <v>139</v>
      </c>
      <c r="F132" s="46">
        <v>4370.04</v>
      </c>
      <c r="G132" s="46">
        <v>4370.04</v>
      </c>
      <c r="H132" s="46">
        <v>4370.04</v>
      </c>
      <c r="I132" s="47">
        <f t="shared" si="1"/>
        <v>4370.04</v>
      </c>
      <c r="J132" s="48">
        <f t="shared" si="2"/>
        <v>0</v>
      </c>
      <c r="K132" s="45"/>
      <c r="L132" s="45"/>
      <c r="M132" s="51"/>
    </row>
    <row r="133" spans="1:13" s="15" customFormat="1" ht="30.75">
      <c r="A133" s="42">
        <v>90</v>
      </c>
      <c r="B133" s="43" t="s">
        <v>111</v>
      </c>
      <c r="C133" s="44">
        <v>41913883</v>
      </c>
      <c r="D133" s="45" t="s">
        <v>112</v>
      </c>
      <c r="E133" s="43" t="s">
        <v>148</v>
      </c>
      <c r="F133" s="46">
        <v>3855.28</v>
      </c>
      <c r="G133" s="46">
        <v>3855.28</v>
      </c>
      <c r="H133" s="46">
        <v>3855.28</v>
      </c>
      <c r="I133" s="47">
        <f t="shared" si="1"/>
        <v>3855.28</v>
      </c>
      <c r="J133" s="48">
        <f t="shared" si="2"/>
        <v>0</v>
      </c>
      <c r="K133" s="45"/>
      <c r="L133" s="45"/>
      <c r="M133" s="51"/>
    </row>
    <row r="134" spans="1:13" s="15" customFormat="1" ht="45.75">
      <c r="A134" s="42">
        <v>91</v>
      </c>
      <c r="B134" s="43" t="s">
        <v>20</v>
      </c>
      <c r="C134" s="44">
        <v>4354523</v>
      </c>
      <c r="D134" s="45" t="s">
        <v>21</v>
      </c>
      <c r="E134" s="43" t="s">
        <v>147</v>
      </c>
      <c r="F134" s="46">
        <v>774.84</v>
      </c>
      <c r="G134" s="46">
        <v>774.84</v>
      </c>
      <c r="H134" s="46">
        <v>774.84</v>
      </c>
      <c r="I134" s="47">
        <f t="shared" si="1"/>
        <v>774.84</v>
      </c>
      <c r="J134" s="48">
        <f t="shared" si="2"/>
        <v>0</v>
      </c>
      <c r="K134" s="45"/>
      <c r="L134" s="45"/>
      <c r="M134" s="51"/>
    </row>
    <row r="135" spans="1:13" s="15" customFormat="1" ht="30.75">
      <c r="A135" s="42">
        <v>92</v>
      </c>
      <c r="B135" s="43" t="s">
        <v>113</v>
      </c>
      <c r="C135" s="44">
        <v>17994176</v>
      </c>
      <c r="D135" s="45" t="s">
        <v>114</v>
      </c>
      <c r="E135" s="43" t="s">
        <v>154</v>
      </c>
      <c r="F135" s="46">
        <v>2150.06</v>
      </c>
      <c r="G135" s="46">
        <v>2150.06</v>
      </c>
      <c r="H135" s="46">
        <v>2150.06</v>
      </c>
      <c r="I135" s="47">
        <f t="shared" si="1"/>
        <v>2150.06</v>
      </c>
      <c r="J135" s="48">
        <f t="shared" si="2"/>
        <v>0</v>
      </c>
      <c r="K135" s="45"/>
      <c r="L135" s="45"/>
      <c r="M135" s="51"/>
    </row>
    <row r="136" spans="1:13" s="15" customFormat="1" ht="30.75">
      <c r="A136" s="42">
        <v>93</v>
      </c>
      <c r="B136" s="43" t="s">
        <v>79</v>
      </c>
      <c r="C136" s="44">
        <v>4547117</v>
      </c>
      <c r="D136" s="45" t="s">
        <v>76</v>
      </c>
      <c r="E136" s="43" t="s">
        <v>150</v>
      </c>
      <c r="F136" s="46">
        <v>10568.32</v>
      </c>
      <c r="G136" s="46">
        <v>10568.32</v>
      </c>
      <c r="H136" s="46">
        <v>10568.32</v>
      </c>
      <c r="I136" s="47">
        <f t="shared" si="1"/>
        <v>10568.32</v>
      </c>
      <c r="J136" s="48">
        <f t="shared" si="2"/>
        <v>0</v>
      </c>
      <c r="K136" s="45"/>
      <c r="L136" s="45"/>
      <c r="M136" s="51"/>
    </row>
    <row r="137" spans="1:13" s="15" customFormat="1" ht="35.25" customHeight="1">
      <c r="A137" s="42">
        <v>94</v>
      </c>
      <c r="B137" s="43" t="s">
        <v>115</v>
      </c>
      <c r="C137" s="44">
        <v>4288349</v>
      </c>
      <c r="D137" s="45" t="s">
        <v>21</v>
      </c>
      <c r="E137" s="43" t="s">
        <v>132</v>
      </c>
      <c r="F137" s="46">
        <v>1884.96</v>
      </c>
      <c r="G137" s="46">
        <v>1884.96</v>
      </c>
      <c r="H137" s="46">
        <v>1884.96</v>
      </c>
      <c r="I137" s="47">
        <f t="shared" si="1"/>
        <v>1884.96</v>
      </c>
      <c r="J137" s="48">
        <f t="shared" si="2"/>
        <v>0</v>
      </c>
      <c r="K137" s="45"/>
      <c r="L137" s="45"/>
      <c r="M137" s="51"/>
    </row>
    <row r="138" spans="1:13" s="15" customFormat="1" ht="31.5">
      <c r="A138" s="42">
        <v>95</v>
      </c>
      <c r="B138" s="64" t="s">
        <v>116</v>
      </c>
      <c r="C138" s="65">
        <v>4288063</v>
      </c>
      <c r="D138" s="66" t="s">
        <v>76</v>
      </c>
      <c r="E138" s="64" t="s">
        <v>131</v>
      </c>
      <c r="F138" s="67">
        <v>8775.48</v>
      </c>
      <c r="G138" s="46">
        <v>8775.48</v>
      </c>
      <c r="H138" s="46">
        <v>8775.48</v>
      </c>
      <c r="I138" s="47">
        <f t="shared" si="1"/>
        <v>8775.48</v>
      </c>
      <c r="J138" s="48">
        <f t="shared" si="2"/>
        <v>0</v>
      </c>
      <c r="K138" s="45"/>
      <c r="L138" s="68"/>
      <c r="M138" s="51"/>
    </row>
    <row r="139" spans="1:14" s="15" customFormat="1" ht="15.75">
      <c r="A139" s="42"/>
      <c r="B139" s="64"/>
      <c r="C139" s="65"/>
      <c r="D139" s="66"/>
      <c r="E139" s="66"/>
      <c r="F139" s="69">
        <f>SUM(F111:F138)</f>
        <v>118950.93999999997</v>
      </c>
      <c r="G139" s="69">
        <f>SUM(G111:G138)</f>
        <v>118950.93999999997</v>
      </c>
      <c r="H139" s="69">
        <v>118950.93999999997</v>
      </c>
      <c r="I139" s="69">
        <f>SUM(I111:I138)</f>
        <v>118950.93999999997</v>
      </c>
      <c r="J139" s="69">
        <f>SUM(J111:J138)</f>
        <v>0</v>
      </c>
      <c r="K139" s="45"/>
      <c r="L139" s="68"/>
      <c r="M139" s="75"/>
      <c r="N139" s="76"/>
    </row>
    <row r="140" spans="1:13" s="6" customFormat="1" ht="19.5" customHeight="1">
      <c r="A140" s="70"/>
      <c r="B140" s="71"/>
      <c r="C140" s="72"/>
      <c r="D140" s="70"/>
      <c r="E140" s="73" t="s">
        <v>90</v>
      </c>
      <c r="F140" s="74">
        <f>F139+F110</f>
        <v>3700726.0499999993</v>
      </c>
      <c r="G140" s="74">
        <f>G139+G110</f>
        <v>1871150.47</v>
      </c>
      <c r="H140" s="74">
        <v>1871150.47</v>
      </c>
      <c r="I140" s="74">
        <f>I139+I110</f>
        <v>1871150.47</v>
      </c>
      <c r="J140" s="74">
        <f>J139+J110</f>
        <v>1829575.5800000003</v>
      </c>
      <c r="K140" s="70"/>
      <c r="L140" s="70"/>
      <c r="M140" s="70"/>
    </row>
    <row r="141" spans="1:13" s="92" customFormat="1" ht="25.5">
      <c r="A141" s="87"/>
      <c r="B141" s="7" t="s">
        <v>216</v>
      </c>
      <c r="C141" s="14"/>
      <c r="D141" s="8" t="s">
        <v>91</v>
      </c>
      <c r="E141" s="9" t="s">
        <v>94</v>
      </c>
      <c r="F141" s="91"/>
      <c r="G141" s="91"/>
      <c r="H141" s="91"/>
      <c r="I141" s="91"/>
      <c r="J141" s="91"/>
      <c r="K141" s="87"/>
      <c r="L141" s="87"/>
      <c r="M141" s="87"/>
    </row>
    <row r="142" spans="1:13" s="92" customFormat="1" ht="19.5" customHeight="1">
      <c r="A142" s="87"/>
      <c r="B142" s="11" t="s">
        <v>92</v>
      </c>
      <c r="C142" s="14"/>
      <c r="D142" s="12" t="s">
        <v>93</v>
      </c>
      <c r="E142" s="9" t="s">
        <v>102</v>
      </c>
      <c r="F142" s="91"/>
      <c r="G142" s="91"/>
      <c r="H142" s="91"/>
      <c r="I142" s="91"/>
      <c r="J142" s="91"/>
      <c r="K142" s="87"/>
      <c r="L142" s="87"/>
      <c r="M142" s="87"/>
    </row>
    <row r="143" spans="1:13" s="92" customFormat="1" ht="19.5" customHeight="1">
      <c r="A143" s="87"/>
      <c r="B143" s="23"/>
      <c r="C143" s="14"/>
      <c r="D143"/>
      <c r="E143"/>
      <c r="F143" s="91"/>
      <c r="G143" s="91"/>
      <c r="H143" s="91"/>
      <c r="I143" s="91"/>
      <c r="J143" s="91"/>
      <c r="K143" s="87"/>
      <c r="L143" s="87"/>
      <c r="M143" s="87"/>
    </row>
    <row r="144" spans="1:13" s="92" customFormat="1" ht="19.5" customHeight="1">
      <c r="A144" s="87"/>
      <c r="B144" s="88"/>
      <c r="C144" s="89"/>
      <c r="D144" s="87"/>
      <c r="E144" s="90"/>
      <c r="F144" s="91"/>
      <c r="G144" s="91"/>
      <c r="H144" s="91"/>
      <c r="I144" s="91"/>
      <c r="J144" s="91"/>
      <c r="K144" s="87"/>
      <c r="L144" s="87"/>
      <c r="M144" s="87"/>
    </row>
    <row r="145" spans="6:8" ht="12.75">
      <c r="F145" s="10">
        <f>34124.92+84826.02</f>
        <v>118950.94</v>
      </c>
      <c r="G145" s="10">
        <v>4802055.909999999</v>
      </c>
      <c r="H145" s="10">
        <v>4802055.909999999</v>
      </c>
    </row>
    <row r="146" spans="2:11" ht="12.75">
      <c r="B146" s="7"/>
      <c r="D146" s="8"/>
      <c r="E146" s="9"/>
      <c r="G146" s="10">
        <v>3049856.38</v>
      </c>
      <c r="H146" s="10">
        <v>3049856.38</v>
      </c>
      <c r="I146" s="83">
        <f>G145-G146</f>
        <v>1752199.5299999993</v>
      </c>
      <c r="J146" s="84">
        <f>I146*100/F110</f>
        <v>48.91986448585265</v>
      </c>
      <c r="K146" s="84">
        <f>I146+F145</f>
        <v>1871150.4699999993</v>
      </c>
    </row>
    <row r="147" spans="2:11" ht="12.75">
      <c r="B147" s="11"/>
      <c r="D147" s="12"/>
      <c r="E147" s="9"/>
      <c r="G147" s="10">
        <v>1752199.5299999993</v>
      </c>
      <c r="H147" s="10">
        <v>1752199.5299999993</v>
      </c>
      <c r="K147" s="84">
        <f>F140-G140</f>
        <v>1829575.5799999994</v>
      </c>
    </row>
  </sheetData>
  <sheetProtection/>
  <mergeCells count="1">
    <mergeCell ref="B6:E6"/>
  </mergeCells>
  <printOptions/>
  <pageMargins left="0.24" right="0.28" top="0.43" bottom="0.35" header="0.28" footer="0.2"/>
  <pageSetup fitToHeight="0" fitToWidth="1" horizontalDpi="600" verticalDpi="600" orientation="landscape" paperSize="9" scale="65" r:id="rId1"/>
  <headerFooter>
    <oddFooter>&amp;CPage &amp;P</oddFooter>
  </headerFooter>
  <rowBreaks count="4" manualBreakCount="4">
    <brk id="33" max="11" man="1"/>
    <brk id="63" max="11" man="1"/>
    <brk id="87" max="11" man="1"/>
    <brk id="11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 Cosma</dc:creator>
  <cp:keywords/>
  <dc:description/>
  <cp:lastModifiedBy>Vlad Cosma</cp:lastModifiedBy>
  <cp:lastPrinted>2023-12-19T10:01:50Z</cp:lastPrinted>
  <dcterms:created xsi:type="dcterms:W3CDTF">2022-02-18T06:41:25Z</dcterms:created>
  <dcterms:modified xsi:type="dcterms:W3CDTF">2023-12-19T10:02:07Z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2057-10.2.0.7480</vt:lpwstr>
  </property>
</Properties>
</file>