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tabRatio="500" activeTab="0"/>
  </bookViews>
  <sheets>
    <sheet name="NOI PART" sheetId="1" r:id="rId1"/>
    <sheet name="Sheet1" sheetId="2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<sst xmlns="http://schemas.openxmlformats.org/spreadsheetml/2006/main" count="141" uniqueCount="90">
  <si>
    <t>Casa de Asigurari de Sanatate Cluj</t>
  </si>
  <si>
    <t>Str. Constanta Nr. 5</t>
  </si>
  <si>
    <t>Judetul Cluj</t>
  </si>
  <si>
    <t>Serviciu Decontare Ambulatoriu de specialitate,Paraclinic, Recuperare, Ingrijiri,Urgenta Prespitaliceasca, Spitale, PNS</t>
  </si>
  <si>
    <t>Nr. crt.</t>
  </si>
  <si>
    <t>Furnizor</t>
  </si>
  <si>
    <t>Cod fiscal</t>
  </si>
  <si>
    <t>Cont</t>
  </si>
  <si>
    <t>Numar contract</t>
  </si>
  <si>
    <t>Explicatii factura</t>
  </si>
  <si>
    <t>total factura</t>
  </si>
  <si>
    <t>Data
 OP</t>
  </si>
  <si>
    <t>Nr. 
OP</t>
  </si>
  <si>
    <t>LABORATOARELE SYNLAB</t>
  </si>
  <si>
    <t>RO63TREZ7005069XXX005336</t>
  </si>
  <si>
    <t>158P</t>
  </si>
  <si>
    <t>MED LIFE SA</t>
  </si>
  <si>
    <t>RO12TREZ7005069XXX006060</t>
  </si>
  <si>
    <t>156P</t>
  </si>
  <si>
    <t>SC Biogen SRL</t>
  </si>
  <si>
    <t>RO96TREZ2165069XXX008948</t>
  </si>
  <si>
    <t>154P</t>
  </si>
  <si>
    <t>SC CENTRUL MEDICAL SANRADEX SRL</t>
  </si>
  <si>
    <t>RO73TREZ2175069XXX000182</t>
  </si>
  <si>
    <t>159P</t>
  </si>
  <si>
    <t>SC LABORATOARELE BIOCLINICA SRL</t>
  </si>
  <si>
    <t>RO89TREZ6215069XXX016071</t>
  </si>
  <si>
    <t>217P</t>
  </si>
  <si>
    <t>SPITALUL CLINIC DE BOLI INFECTIOASE CLUJ</t>
  </si>
  <si>
    <t>RO85TREZ21621F332100XXXX</t>
  </si>
  <si>
    <t>345P</t>
  </si>
  <si>
    <t>SPITALUL CLINIC MUNICIPAL CLUJNAPOCA</t>
  </si>
  <si>
    <t>186P</t>
  </si>
  <si>
    <t>SPITALUL MUNICIPAL DEJ</t>
  </si>
  <si>
    <t>RO10TREZ21721F332100XXXX</t>
  </si>
  <si>
    <t>185P</t>
  </si>
  <si>
    <t>SPITALUL MUNICIPAL GHERLA</t>
  </si>
  <si>
    <t>RO32TREZ21821F332100XXXX</t>
  </si>
  <si>
    <t>160P</t>
  </si>
  <si>
    <t>SPITALUL ORASENESC HUEDIN</t>
  </si>
  <si>
    <t>RO98TREZ22121F332100XXXX</t>
  </si>
  <si>
    <t>333P</t>
  </si>
  <si>
    <t>TOTAL</t>
  </si>
  <si>
    <t>Director ,Direcţia Relaţii Contractuale</t>
  </si>
  <si>
    <t xml:space="preserve">Sef Serviciu, </t>
  </si>
  <si>
    <t>Intocmit,</t>
  </si>
  <si>
    <t>3 ex</t>
  </si>
  <si>
    <t>Ec.Florina Filipas</t>
  </si>
  <si>
    <t>Ec.Mascasan Anicuta</t>
  </si>
  <si>
    <t>SUMA de plata</t>
  </si>
  <si>
    <t>rest de plata</t>
  </si>
  <si>
    <t>9=7-8</t>
  </si>
  <si>
    <t>Cap 6605 04 04 0200109 Amb Paraclinice cval F 4857/13.12.2022</t>
  </si>
  <si>
    <t>21.12.2022</t>
  </si>
  <si>
    <t>Cap 6605 04 04 0200109 Amb Paraclinice cval F 800/13.12.2022</t>
  </si>
  <si>
    <t>Cap 6605 04 04 0200109 Amb Paraclinice cval F  2008948/13.12.2022</t>
  </si>
  <si>
    <t>Cap 6605 04 04 0200109 Amb Paraclinice cval F  187/12.12.2022</t>
  </si>
  <si>
    <t>Cap 6605 04 04 0200109 Amb Paraclinice cval F 2508583/09.12.2022</t>
  </si>
  <si>
    <t>CENTRUL MEDICAL UNIREA SRL</t>
  </si>
  <si>
    <t>RO62TREZ7005069XXX005742</t>
  </si>
  <si>
    <t>230P</t>
  </si>
  <si>
    <t>Cap 6605 04 04 0200109 Amb Paraclinice cval F02715/12.12.2022</t>
  </si>
  <si>
    <t>Cap 6605 04 04 0200109 Amb Paraclinice cval F9350/14.12.2022</t>
  </si>
  <si>
    <t>Cap 6605 04 04 0200109 Amb Paraclinice cval F 2664/12.12.2022</t>
  </si>
  <si>
    <t>Cap 6605 04 04 0200109 Amb Paraclinice cval F  2022122/12.12.2022</t>
  </si>
  <si>
    <t>Cap 6605 04 04 0200109 Amb Paraclinice cval F  719/12.12.2022</t>
  </si>
  <si>
    <t>Cap 6605 04 04 0200109 Amb Paraclinice cval F 220107/13.12.2022</t>
  </si>
  <si>
    <t>IN CONT</t>
  </si>
  <si>
    <t>TOTAL GENERAL</t>
  </si>
  <si>
    <t>Ec. Bruck Kinga</t>
  </si>
  <si>
    <t>REST DE PLATA</t>
  </si>
  <si>
    <t>CENTRALIZATORUL PLATILOR PENTRU SERVICII PARACLINICE HEMOGLOBINA GLICOZILATA  AFERENTE LUNII NOIEMBRIE 2023  INREGISTRATE IN DECEMBRIE 2023-PARTIAL</t>
  </si>
  <si>
    <t>din ambulatoriu de specialitate-NOIEMBRIE 2023 PARTIAL</t>
  </si>
  <si>
    <t>SUMA DE PLATA 21.11.2023</t>
  </si>
  <si>
    <t xml:space="preserve">SC CM UNIREA </t>
  </si>
  <si>
    <t>230/P</t>
  </si>
  <si>
    <t>TOTAL PRIVATI</t>
  </si>
  <si>
    <t>TOTAL SPITALE</t>
  </si>
  <si>
    <t xml:space="preserve">La ordonantarea de plata nr.3155/20.12.2023 a sumei reprezentand servicii de investigatii paraclinice-hemoglobina glicozilata in asistenta medicala de specialitate </t>
  </si>
  <si>
    <t>Cap 6605 04 04 0200109 Amb Paraclinice cval F 5507/18.12.2023</t>
  </si>
  <si>
    <t>Cap 6605 04 04 0200109 Amb Paraclinice cval F 901/18.12.2023</t>
  </si>
  <si>
    <t>Cap 6605 04 04 0200109 Amb Paraclinice cval F 2009023/19.12.2023</t>
  </si>
  <si>
    <t>Cap 6605 04 04 0200109 Amb Paraclinice cval F 259/19.12.2023</t>
  </si>
  <si>
    <t>Cap 6605 04 04 0200109 Amb Paraclinice cval F 2509985/18.12.2023</t>
  </si>
  <si>
    <t>Cap 6605 04 04 0200109 Amb Paraclinice cval F 2966/15.12.2023</t>
  </si>
  <si>
    <t>Cap 6605 04 04 0200109 Amb Paraclinice cval F1131/18.12.2023</t>
  </si>
  <si>
    <t>Cap 6605 04 04 0200109 Amb Paraclinice cval F 3064/15.12.2023</t>
  </si>
  <si>
    <t>Cap 6605 04 04 0200109 Amb Paraclinice cval F 2023147/14.12.2023</t>
  </si>
  <si>
    <t>Cap 6605 04 04 0200109 Amb Paraclinice cval F 864/18.12.2023</t>
  </si>
  <si>
    <t>Cap 6605 04 04 0200109 Amb Paraclinice cval F220249/18.12.2023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</si>
</sst>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0_ ;\-0\ 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8" fillId="17" borderId="0" applyNumberFormat="0" applyBorder="0" applyAlignment="0" applyProtection="0"/>
    <xf numFmtId="0" fontId="21" fillId="9" borderId="1" applyNumberFormat="0" applyAlignment="0" applyProtection="0"/>
    <xf numFmtId="0" fontId="7" fillId="1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79" fontId="2" fillId="0" borderId="10" xfId="42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80" fontId="0" fillId="0" borderId="12" xfId="42" applyNumberForma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179" fontId="0" fillId="0" borderId="13" xfId="42" applyFill="1" applyBorder="1" applyAlignment="1">
      <alignment horizontal="center"/>
    </xf>
    <xf numFmtId="179" fontId="0" fillId="0" borderId="13" xfId="42" applyFill="1" applyBorder="1" applyAlignment="1">
      <alignment/>
    </xf>
    <xf numFmtId="49" fontId="4" fillId="0" borderId="12" xfId="0" applyNumberFormat="1" applyFont="1" applyFill="1" applyBorder="1" applyAlignment="1">
      <alignment horizontal="left" wrapText="1"/>
    </xf>
    <xf numFmtId="179" fontId="0" fillId="0" borderId="13" xfId="42" applyFill="1" applyBorder="1" applyAlignment="1">
      <alignment horizontal="center" wrapText="1"/>
    </xf>
    <xf numFmtId="179" fontId="2" fillId="0" borderId="12" xfId="42" applyFont="1" applyFill="1" applyBorder="1" applyAlignment="1">
      <alignment/>
    </xf>
    <xf numFmtId="171" fontId="0" fillId="0" borderId="0" xfId="0" applyNumberFormat="1" applyAlignment="1">
      <alignment/>
    </xf>
    <xf numFmtId="179" fontId="0" fillId="0" borderId="14" xfId="42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9" fontId="0" fillId="0" borderId="0" xfId="42" applyAlignment="1">
      <alignment/>
    </xf>
    <xf numFmtId="179" fontId="0" fillId="0" borderId="0" xfId="42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9" fontId="0" fillId="0" borderId="0" xfId="42" applyBorder="1" applyAlignment="1">
      <alignment horizontal="center" vertical="center"/>
    </xf>
    <xf numFmtId="179" fontId="0" fillId="0" borderId="0" xfId="42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9" fontId="0" fillId="0" borderId="0" xfId="42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wrapText="1"/>
    </xf>
    <xf numFmtId="0" fontId="0" fillId="0" borderId="12" xfId="0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79" fontId="0" fillId="0" borderId="0" xfId="42" applyBorder="1" applyAlignment="1">
      <alignment horizontal="center" vertical="center" wrapText="1"/>
    </xf>
    <xf numFmtId="179" fontId="0" fillId="0" borderId="0" xfId="42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9" fontId="0" fillId="0" borderId="0" xfId="42" applyBorder="1" applyAlignment="1">
      <alignment horizontal="center" vertical="center"/>
    </xf>
    <xf numFmtId="179" fontId="0" fillId="0" borderId="0" xfId="42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79" fontId="2" fillId="0" borderId="10" xfId="42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80" fontId="0" fillId="0" borderId="12" xfId="42" applyNumberForma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179" fontId="0" fillId="0" borderId="13" xfId="42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wrapText="1"/>
    </xf>
    <xf numFmtId="179" fontId="2" fillId="0" borderId="12" xfId="42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80" fontId="0" fillId="0" borderId="12" xfId="42" applyNumberFormat="1" applyFill="1" applyBorder="1" applyAlignment="1">
      <alignment horizontal="center" wrapText="1"/>
    </xf>
    <xf numFmtId="179" fontId="2" fillId="0" borderId="13" xfId="42" applyFont="1" applyFill="1" applyBorder="1" applyAlignment="1">
      <alignment/>
    </xf>
    <xf numFmtId="179" fontId="2" fillId="0" borderId="13" xfId="42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9" fontId="2" fillId="0" borderId="12" xfId="42" applyFont="1" applyBorder="1" applyAlignment="1">
      <alignment/>
    </xf>
    <xf numFmtId="43" fontId="2" fillId="0" borderId="0" xfId="0" applyNumberFormat="1" applyFont="1" applyFill="1" applyAlignment="1">
      <alignment horizontal="center" wrapText="1"/>
    </xf>
    <xf numFmtId="0" fontId="3" fillId="0" borderId="15" xfId="0" applyFont="1" applyBorder="1" applyAlignment="1">
      <alignment wrapText="1"/>
    </xf>
    <xf numFmtId="179" fontId="2" fillId="0" borderId="12" xfId="42" applyFont="1" applyFill="1" applyBorder="1" applyAlignment="1">
      <alignment wrapText="1"/>
    </xf>
    <xf numFmtId="179" fontId="0" fillId="0" borderId="13" xfId="42" applyFont="1" applyFill="1" applyBorder="1" applyAlignment="1">
      <alignment horizontal="center"/>
    </xf>
    <xf numFmtId="43" fontId="0" fillId="0" borderId="13" xfId="0" applyNumberFormat="1" applyFont="1" applyFill="1" applyBorder="1" applyAlignment="1">
      <alignment horizontal="center" wrapText="1"/>
    </xf>
    <xf numFmtId="179" fontId="0" fillId="0" borderId="13" xfId="0" applyNumberFormat="1" applyFont="1" applyFill="1" applyBorder="1" applyAlignment="1">
      <alignment horizontal="center" wrapText="1"/>
    </xf>
    <xf numFmtId="14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179" fontId="0" fillId="0" borderId="13" xfId="42" applyFill="1" applyBorder="1" applyAlignment="1">
      <alignment horizontal="center"/>
    </xf>
    <xf numFmtId="179" fontId="2" fillId="0" borderId="12" xfId="42" applyFont="1" applyFill="1" applyBorder="1" applyAlignment="1">
      <alignment/>
    </xf>
    <xf numFmtId="179" fontId="0" fillId="0" borderId="0" xfId="42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9" fontId="2" fillId="0" borderId="13" xfId="42" applyFont="1" applyFill="1" applyBorder="1" applyAlignment="1">
      <alignment horizontal="center" wrapText="1"/>
    </xf>
    <xf numFmtId="179" fontId="2" fillId="0" borderId="12" xfId="42" applyFont="1" applyBorder="1" applyAlignment="1">
      <alignment/>
    </xf>
    <xf numFmtId="179" fontId="0" fillId="0" borderId="13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90" zoomScaleNormal="90" zoomScalePageLayoutView="0" workbookViewId="0" topLeftCell="A4">
      <selection activeCell="M13" sqref="M13"/>
    </sheetView>
  </sheetViews>
  <sheetFormatPr defaultColWidth="9.00390625" defaultRowHeight="12.75"/>
  <cols>
    <col min="1" max="1" width="5.421875" style="0" customWidth="1"/>
    <col min="2" max="2" width="31.00390625" style="0" customWidth="1"/>
    <col min="3" max="3" width="11.00390625" style="0" bestFit="1" customWidth="1"/>
    <col min="4" max="4" width="29.57421875" style="0" bestFit="1" customWidth="1"/>
    <col min="5" max="5" width="7.7109375" style="0" bestFit="1" customWidth="1"/>
    <col min="6" max="6" width="62.140625" style="0" customWidth="1"/>
    <col min="7" max="7" width="13.57421875" style="31" bestFit="1" customWidth="1"/>
    <col min="8" max="8" width="13.57421875" style="32" customWidth="1"/>
    <col min="9" max="9" width="13.8515625" style="32" customWidth="1"/>
    <col min="10" max="10" width="11.57421875" style="32" customWidth="1"/>
    <col min="11" max="12" width="11.7109375" style="0" customWidth="1"/>
    <col min="13" max="13" width="9.00390625" style="0" customWidth="1"/>
    <col min="14" max="14" width="9.7109375" style="0" bestFit="1" customWidth="1"/>
  </cols>
  <sheetData>
    <row r="1" spans="1:10" s="28" customFormat="1" ht="15.75">
      <c r="A1" s="33" t="s">
        <v>0</v>
      </c>
      <c r="G1" s="31"/>
      <c r="H1" s="32"/>
      <c r="I1" s="32"/>
      <c r="J1" s="32"/>
    </row>
    <row r="2" spans="1:10" s="28" customFormat="1" ht="15.75">
      <c r="A2" s="33" t="s">
        <v>1</v>
      </c>
      <c r="G2" s="31"/>
      <c r="H2" s="32"/>
      <c r="I2" s="32"/>
      <c r="J2" s="32"/>
    </row>
    <row r="3" spans="1:10" s="28" customFormat="1" ht="15.75">
      <c r="A3" s="33" t="s">
        <v>2</v>
      </c>
      <c r="G3" s="31"/>
      <c r="H3" s="32"/>
      <c r="I3" s="32"/>
      <c r="J3" s="32"/>
    </row>
    <row r="4" spans="1:10" s="28" customFormat="1" ht="15.75">
      <c r="A4" s="33" t="s">
        <v>3</v>
      </c>
      <c r="G4" s="31"/>
      <c r="H4" s="32"/>
      <c r="I4" s="32"/>
      <c r="J4" s="32"/>
    </row>
    <row r="5" spans="1:10" s="29" customFormat="1" ht="15">
      <c r="A5" s="34"/>
      <c r="G5" s="31"/>
      <c r="H5" s="32"/>
      <c r="I5" s="32"/>
      <c r="J5" s="32"/>
    </row>
    <row r="6" spans="1:12" s="29" customFormat="1" ht="15">
      <c r="A6" s="44" t="s">
        <v>71</v>
      </c>
      <c r="B6" s="44"/>
      <c r="C6" s="44"/>
      <c r="D6" s="44"/>
      <c r="E6" s="44"/>
      <c r="F6" s="44"/>
      <c r="G6" s="45"/>
      <c r="H6" s="46"/>
      <c r="I6" s="41"/>
      <c r="J6" s="41"/>
      <c r="K6" s="35"/>
      <c r="L6" s="35"/>
    </row>
    <row r="7" spans="1:12" s="29" customFormat="1" ht="15">
      <c r="A7" s="47"/>
      <c r="B7" s="47"/>
      <c r="C7" s="47"/>
      <c r="D7" s="47"/>
      <c r="E7" s="47"/>
      <c r="F7" s="47"/>
      <c r="G7" s="48"/>
      <c r="H7" s="49"/>
      <c r="I7" s="38"/>
      <c r="J7" s="38"/>
      <c r="K7" s="36"/>
      <c r="L7" s="36"/>
    </row>
    <row r="8" spans="1:12" s="29" customFormat="1" ht="15">
      <c r="A8" s="36"/>
      <c r="B8" s="36"/>
      <c r="C8" s="36"/>
      <c r="D8" s="36"/>
      <c r="E8" s="36"/>
      <c r="F8" s="36"/>
      <c r="G8" s="37"/>
      <c r="H8" s="38"/>
      <c r="I8" s="38"/>
      <c r="J8" s="38"/>
      <c r="K8" s="36"/>
      <c r="L8" s="36"/>
    </row>
    <row r="9" spans="1:12" s="30" customFormat="1" ht="15">
      <c r="A9" s="39" t="s">
        <v>78</v>
      </c>
      <c r="B9" s="39"/>
      <c r="C9" s="4"/>
      <c r="D9" s="4"/>
      <c r="E9" s="4"/>
      <c r="F9" s="4"/>
      <c r="G9" s="32"/>
      <c r="H9" s="32"/>
      <c r="I9" s="32"/>
      <c r="J9" s="32"/>
      <c r="K9" s="4"/>
      <c r="L9" s="4"/>
    </row>
    <row r="10" spans="1:12" s="30" customFormat="1" ht="15">
      <c r="A10" s="39" t="s">
        <v>72</v>
      </c>
      <c r="B10" s="39"/>
      <c r="C10" s="4"/>
      <c r="D10" s="4"/>
      <c r="E10" s="4"/>
      <c r="F10" s="4"/>
      <c r="G10" s="32"/>
      <c r="H10" s="32"/>
      <c r="I10" s="32"/>
      <c r="J10" s="32"/>
      <c r="K10" s="4"/>
      <c r="L10" s="4"/>
    </row>
    <row r="11" spans="1:10" s="29" customFormat="1" ht="15">
      <c r="A11" s="40"/>
      <c r="B11" s="40"/>
      <c r="G11" s="31"/>
      <c r="H11" s="32"/>
      <c r="I11" s="32"/>
      <c r="J11" s="32"/>
    </row>
    <row r="12" spans="1:11" ht="45">
      <c r="A12" s="55" t="s">
        <v>4</v>
      </c>
      <c r="B12" s="55" t="s">
        <v>5</v>
      </c>
      <c r="C12" s="55" t="s">
        <v>6</v>
      </c>
      <c r="D12" s="55" t="s">
        <v>7</v>
      </c>
      <c r="E12" s="56" t="s">
        <v>8</v>
      </c>
      <c r="F12" s="55" t="s">
        <v>9</v>
      </c>
      <c r="G12" s="57" t="s">
        <v>10</v>
      </c>
      <c r="H12" s="82" t="s">
        <v>73</v>
      </c>
      <c r="I12" s="82" t="s">
        <v>70</v>
      </c>
      <c r="J12" s="81" t="s">
        <v>11</v>
      </c>
      <c r="K12" s="55" t="s">
        <v>12</v>
      </c>
    </row>
    <row r="13" spans="1:11" ht="15">
      <c r="A13" s="58">
        <v>1</v>
      </c>
      <c r="B13" s="59">
        <v>2</v>
      </c>
      <c r="C13" s="59">
        <v>3</v>
      </c>
      <c r="D13" s="59">
        <v>4</v>
      </c>
      <c r="E13" s="60">
        <v>5</v>
      </c>
      <c r="F13" s="59">
        <v>6</v>
      </c>
      <c r="G13" s="61">
        <v>7</v>
      </c>
      <c r="H13" s="73">
        <v>8</v>
      </c>
      <c r="I13" s="73">
        <v>9</v>
      </c>
      <c r="J13" s="70">
        <v>10</v>
      </c>
      <c r="K13" s="71">
        <v>11</v>
      </c>
    </row>
    <row r="14" spans="1:11" ht="15">
      <c r="A14" s="62">
        <v>1</v>
      </c>
      <c r="B14" s="43" t="s">
        <v>13</v>
      </c>
      <c r="C14" s="64">
        <v>17656582</v>
      </c>
      <c r="D14" s="65" t="s">
        <v>14</v>
      </c>
      <c r="E14" s="66" t="s">
        <v>15</v>
      </c>
      <c r="F14" s="65" t="s">
        <v>79</v>
      </c>
      <c r="G14" s="67">
        <v>950</v>
      </c>
      <c r="H14" s="67">
        <v>950</v>
      </c>
      <c r="I14" s="83">
        <f>G14-H14</f>
        <v>0</v>
      </c>
      <c r="J14" s="72"/>
      <c r="K14" s="63"/>
    </row>
    <row r="15" spans="1:13" ht="15">
      <c r="A15" s="62">
        <v>2</v>
      </c>
      <c r="B15" s="43" t="s">
        <v>16</v>
      </c>
      <c r="C15" s="64">
        <v>8422035</v>
      </c>
      <c r="D15" s="65" t="s">
        <v>17</v>
      </c>
      <c r="E15" s="68" t="s">
        <v>18</v>
      </c>
      <c r="F15" s="65" t="s">
        <v>80</v>
      </c>
      <c r="G15" s="67">
        <v>1938</v>
      </c>
      <c r="H15" s="67">
        <f>ROUND(G15*47.2%,0)</f>
        <v>915</v>
      </c>
      <c r="I15" s="98">
        <f>G15-H15</f>
        <v>1023</v>
      </c>
      <c r="J15" s="72"/>
      <c r="K15" s="63"/>
      <c r="L15" s="53"/>
      <c r="M15" s="53"/>
    </row>
    <row r="16" spans="1:13" ht="15">
      <c r="A16" s="62">
        <v>3</v>
      </c>
      <c r="B16" s="43" t="s">
        <v>19</v>
      </c>
      <c r="C16" s="64">
        <v>15448720</v>
      </c>
      <c r="D16" s="65" t="s">
        <v>20</v>
      </c>
      <c r="E16" s="68" t="s">
        <v>21</v>
      </c>
      <c r="F16" s="65" t="s">
        <v>81</v>
      </c>
      <c r="G16" s="67">
        <v>2242</v>
      </c>
      <c r="H16" s="89">
        <f>ROUND(G16*47.2%,0)</f>
        <v>1058</v>
      </c>
      <c r="I16" s="98">
        <f>G16-H16</f>
        <v>1184</v>
      </c>
      <c r="J16" s="72"/>
      <c r="K16" s="63"/>
      <c r="L16" s="53"/>
      <c r="M16" s="53"/>
    </row>
    <row r="17" spans="1:13" s="1" customFormat="1" ht="26.25">
      <c r="A17" s="62">
        <v>4</v>
      </c>
      <c r="B17" s="43" t="s">
        <v>22</v>
      </c>
      <c r="C17" s="64">
        <v>13863330</v>
      </c>
      <c r="D17" s="65" t="s">
        <v>23</v>
      </c>
      <c r="E17" s="66" t="s">
        <v>24</v>
      </c>
      <c r="F17" s="65" t="s">
        <v>82</v>
      </c>
      <c r="G17" s="67">
        <v>1406</v>
      </c>
      <c r="H17" s="89">
        <f>ROUND(G17*47.2%,0)</f>
        <v>664</v>
      </c>
      <c r="I17" s="98">
        <f>G17-H17</f>
        <v>742</v>
      </c>
      <c r="J17" s="72"/>
      <c r="K17" s="63"/>
      <c r="L17" s="53"/>
      <c r="M17" s="53"/>
    </row>
    <row r="18" spans="1:13" s="2" customFormat="1" ht="26.25">
      <c r="A18" s="62">
        <v>5</v>
      </c>
      <c r="B18" s="43" t="s">
        <v>25</v>
      </c>
      <c r="C18" s="64">
        <v>16927632</v>
      </c>
      <c r="D18" s="65" t="s">
        <v>26</v>
      </c>
      <c r="E18" s="68" t="s">
        <v>27</v>
      </c>
      <c r="F18" s="65" t="s">
        <v>83</v>
      </c>
      <c r="G18" s="67">
        <v>3724</v>
      </c>
      <c r="H18" s="89">
        <f>ROUND(G18*47.2%,0)</f>
        <v>1758</v>
      </c>
      <c r="I18" s="98">
        <f>G18-H18</f>
        <v>1966</v>
      </c>
      <c r="J18" s="72"/>
      <c r="K18" s="63"/>
      <c r="L18" s="53"/>
      <c r="M18" s="53"/>
    </row>
    <row r="19" spans="1:13" s="3" customFormat="1" ht="15">
      <c r="A19" s="62">
        <v>6</v>
      </c>
      <c r="B19" s="43" t="s">
        <v>74</v>
      </c>
      <c r="C19" s="64">
        <v>5919324</v>
      </c>
      <c r="D19" s="65" t="s">
        <v>59</v>
      </c>
      <c r="E19" s="68" t="s">
        <v>75</v>
      </c>
      <c r="F19" s="65" t="s">
        <v>84</v>
      </c>
      <c r="G19" s="67">
        <v>2660</v>
      </c>
      <c r="H19" s="89">
        <f>ROUND(G19*47.2%,0)</f>
        <v>1256</v>
      </c>
      <c r="I19" s="98">
        <f>G19-H19</f>
        <v>1404</v>
      </c>
      <c r="J19" s="72"/>
      <c r="K19" s="63"/>
      <c r="L19" s="53"/>
      <c r="M19" s="53"/>
    </row>
    <row r="20" spans="1:14" s="3" customFormat="1" ht="29.25" customHeight="1">
      <c r="A20" s="62"/>
      <c r="B20" s="43"/>
      <c r="C20" s="64"/>
      <c r="D20" s="65"/>
      <c r="E20" s="68"/>
      <c r="F20" s="76" t="s">
        <v>76</v>
      </c>
      <c r="G20" s="75">
        <f>SUM(G14:G19)</f>
        <v>12920</v>
      </c>
      <c r="H20" s="96">
        <f>SUM(H14:H19)</f>
        <v>6601</v>
      </c>
      <c r="I20" s="96">
        <f>SUM(I14:I19)</f>
        <v>6319</v>
      </c>
      <c r="J20" s="72"/>
      <c r="K20" s="63"/>
      <c r="L20" s="53"/>
      <c r="M20" s="53"/>
      <c r="N20" s="42"/>
    </row>
    <row r="21" spans="1:13" ht="15">
      <c r="A21" s="62"/>
      <c r="B21" s="43"/>
      <c r="C21" s="64"/>
      <c r="D21" s="65"/>
      <c r="E21" s="68"/>
      <c r="F21" s="65"/>
      <c r="G21" s="74"/>
      <c r="H21" s="74"/>
      <c r="I21" s="74"/>
      <c r="J21" s="72"/>
      <c r="K21" s="63"/>
      <c r="L21" s="53"/>
      <c r="M21" s="80"/>
    </row>
    <row r="22" spans="1:13" ht="26.25">
      <c r="A22" s="62">
        <v>1</v>
      </c>
      <c r="B22" s="43" t="s">
        <v>28</v>
      </c>
      <c r="C22" s="64">
        <v>4485715</v>
      </c>
      <c r="D22" s="65" t="s">
        <v>29</v>
      </c>
      <c r="E22" s="66" t="s">
        <v>30</v>
      </c>
      <c r="F22" s="65" t="s">
        <v>85</v>
      </c>
      <c r="G22" s="67">
        <v>2166</v>
      </c>
      <c r="H22" s="89">
        <f>ROUND(G22*47.2%,0)</f>
        <v>1022</v>
      </c>
      <c r="I22" s="98">
        <f>G22-H22</f>
        <v>1144</v>
      </c>
      <c r="J22" s="85"/>
      <c r="K22" s="63"/>
      <c r="L22" s="53"/>
      <c r="M22" s="53"/>
    </row>
    <row r="23" spans="1:13" ht="26.25">
      <c r="A23" s="62">
        <v>2</v>
      </c>
      <c r="B23" s="43" t="s">
        <v>31</v>
      </c>
      <c r="C23" s="64">
        <v>4547117</v>
      </c>
      <c r="D23" s="65" t="s">
        <v>29</v>
      </c>
      <c r="E23" s="68" t="s">
        <v>32</v>
      </c>
      <c r="F23" s="65" t="s">
        <v>86</v>
      </c>
      <c r="G23" s="67">
        <v>3040</v>
      </c>
      <c r="H23" s="89">
        <f>ROUND(G23*47.2%,0)</f>
        <v>1435</v>
      </c>
      <c r="I23" s="98">
        <f>G23-H23</f>
        <v>1605</v>
      </c>
      <c r="J23" s="84"/>
      <c r="K23" s="63"/>
      <c r="L23" s="53"/>
      <c r="M23" s="80"/>
    </row>
    <row r="24" spans="1:13" ht="15">
      <c r="A24" s="62">
        <v>3</v>
      </c>
      <c r="B24" s="43" t="s">
        <v>33</v>
      </c>
      <c r="C24" s="64">
        <v>4305997</v>
      </c>
      <c r="D24" s="65" t="s">
        <v>34</v>
      </c>
      <c r="E24" s="66" t="s">
        <v>35</v>
      </c>
      <c r="F24" s="65" t="s">
        <v>87</v>
      </c>
      <c r="G24" s="67">
        <v>798</v>
      </c>
      <c r="H24" s="67">
        <v>798</v>
      </c>
      <c r="I24" s="98">
        <f>G24-H24</f>
        <v>0</v>
      </c>
      <c r="J24" s="72"/>
      <c r="K24" s="63"/>
      <c r="L24" s="53"/>
      <c r="M24" s="53"/>
    </row>
    <row r="25" spans="1:13" ht="15">
      <c r="A25" s="62">
        <v>4</v>
      </c>
      <c r="B25" s="43" t="s">
        <v>36</v>
      </c>
      <c r="C25" s="64">
        <v>4546995</v>
      </c>
      <c r="D25" s="65" t="s">
        <v>37</v>
      </c>
      <c r="E25" s="68" t="s">
        <v>38</v>
      </c>
      <c r="F25" s="65" t="s">
        <v>88</v>
      </c>
      <c r="G25" s="67">
        <v>1292</v>
      </c>
      <c r="H25" s="89">
        <f>ROUND(G25*47.2%,0)</f>
        <v>610</v>
      </c>
      <c r="I25" s="98">
        <f>G25-H25</f>
        <v>682</v>
      </c>
      <c r="J25" s="72"/>
      <c r="K25" s="63"/>
      <c r="L25" s="53"/>
      <c r="M25" s="53"/>
    </row>
    <row r="26" spans="1:13" ht="15">
      <c r="A26" s="62">
        <v>5</v>
      </c>
      <c r="B26" s="51" t="s">
        <v>39</v>
      </c>
      <c r="C26" s="64">
        <v>4485618</v>
      </c>
      <c r="D26" s="65" t="s">
        <v>40</v>
      </c>
      <c r="E26" s="66" t="s">
        <v>41</v>
      </c>
      <c r="F26" s="65" t="s">
        <v>89</v>
      </c>
      <c r="G26" s="67">
        <v>874</v>
      </c>
      <c r="H26" s="67">
        <v>874</v>
      </c>
      <c r="I26" s="98">
        <f>G26-H26</f>
        <v>0</v>
      </c>
      <c r="J26" s="72"/>
      <c r="K26" s="65"/>
      <c r="L26" s="53"/>
      <c r="M26" s="53"/>
    </row>
    <row r="27" spans="1:13" ht="12.75">
      <c r="A27" s="63"/>
      <c r="B27" s="63"/>
      <c r="C27" s="63"/>
      <c r="D27" s="63"/>
      <c r="E27" s="63"/>
      <c r="F27" s="77" t="s">
        <v>77</v>
      </c>
      <c r="G27" s="69">
        <f>SUM(G22:G26)</f>
        <v>8170</v>
      </c>
      <c r="H27" s="90">
        <f>SUM(H22:H26)</f>
        <v>4739</v>
      </c>
      <c r="I27" s="98">
        <f>G27-H27</f>
        <v>3431</v>
      </c>
      <c r="J27" s="63"/>
      <c r="K27" s="63"/>
      <c r="L27" s="54"/>
      <c r="M27" s="54"/>
    </row>
    <row r="28" spans="1:13" ht="12.75">
      <c r="A28" s="52"/>
      <c r="B28" s="52"/>
      <c r="C28" s="52"/>
      <c r="D28" s="52"/>
      <c r="E28" s="52"/>
      <c r="F28" s="78" t="s">
        <v>68</v>
      </c>
      <c r="G28" s="79">
        <f>G27+G20</f>
        <v>21090</v>
      </c>
      <c r="H28" s="97">
        <f>H27+H20</f>
        <v>11340</v>
      </c>
      <c r="I28" s="97">
        <f>I27+I20</f>
        <v>9750</v>
      </c>
      <c r="J28" s="86"/>
      <c r="K28" s="87"/>
      <c r="L28" s="52"/>
      <c r="M28" s="52"/>
    </row>
    <row r="31" spans="1:13" ht="15">
      <c r="A31" s="52"/>
      <c r="B31" s="92" t="s">
        <v>43</v>
      </c>
      <c r="C31" s="88"/>
      <c r="D31" s="88"/>
      <c r="E31" s="92"/>
      <c r="F31" s="92" t="s">
        <v>44</v>
      </c>
      <c r="G31" s="50"/>
      <c r="H31" s="50"/>
      <c r="I31" s="88"/>
      <c r="J31" s="92" t="s">
        <v>45</v>
      </c>
      <c r="K31" s="88" t="s">
        <v>46</v>
      </c>
      <c r="L31" s="52"/>
      <c r="M31" s="52"/>
    </row>
    <row r="32" spans="1:13" ht="15">
      <c r="A32" s="52"/>
      <c r="B32" s="93" t="s">
        <v>47</v>
      </c>
      <c r="C32" s="88"/>
      <c r="D32" s="88"/>
      <c r="E32" s="94"/>
      <c r="F32" s="93" t="s">
        <v>48</v>
      </c>
      <c r="G32" s="91"/>
      <c r="H32" s="88"/>
      <c r="I32" s="88"/>
      <c r="J32" s="95" t="s">
        <v>69</v>
      </c>
      <c r="K32" s="88"/>
      <c r="L32" s="52"/>
      <c r="M32" s="52"/>
    </row>
  </sheetData>
  <sheetProtection selectLockedCells="1" selectUnlockedCells="1"/>
  <mergeCells count="2">
    <mergeCell ref="A6:H6"/>
    <mergeCell ref="A7:H7"/>
  </mergeCells>
  <printOptions/>
  <pageMargins left="0.2" right="0.2" top="0.91" bottom="0.79" header="0.51" footer="0.51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29"/>
  <sheetViews>
    <sheetView zoomScalePageLayoutView="0" workbookViewId="0" topLeftCell="A1">
      <selection activeCell="N13" sqref="N13"/>
    </sheetView>
  </sheetViews>
  <sheetFormatPr defaultColWidth="9.140625" defaultRowHeight="12.75"/>
  <cols>
    <col min="2" max="2" width="42.57421875" style="0" bestFit="1" customWidth="1"/>
    <col min="6" max="6" width="25.57421875" style="0" customWidth="1"/>
    <col min="7" max="7" width="13.57421875" style="0" customWidth="1"/>
    <col min="8" max="8" width="16.140625" style="0" customWidth="1"/>
    <col min="9" max="9" width="14.57421875" style="0" customWidth="1"/>
  </cols>
  <sheetData>
    <row r="7" spans="1:11" s="1" customFormat="1" ht="4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5" t="s">
        <v>9</v>
      </c>
      <c r="G7" s="7" t="s">
        <v>10</v>
      </c>
      <c r="H7" s="7" t="s">
        <v>49</v>
      </c>
      <c r="I7" s="7" t="s">
        <v>50</v>
      </c>
      <c r="J7" s="5" t="s">
        <v>11</v>
      </c>
      <c r="K7" s="5" t="s">
        <v>12</v>
      </c>
    </row>
    <row r="8" spans="1:11" s="2" customFormat="1" ht="15">
      <c r="A8" s="8">
        <v>1</v>
      </c>
      <c r="B8" s="9">
        <v>2</v>
      </c>
      <c r="C8" s="9">
        <v>3</v>
      </c>
      <c r="D8" s="9">
        <v>4</v>
      </c>
      <c r="E8" s="10">
        <v>5</v>
      </c>
      <c r="F8" s="9">
        <v>6</v>
      </c>
      <c r="G8" s="11">
        <v>7</v>
      </c>
      <c r="H8" s="11">
        <v>8</v>
      </c>
      <c r="I8" s="23" t="s">
        <v>51</v>
      </c>
      <c r="J8" s="24">
        <v>10</v>
      </c>
      <c r="K8" s="25">
        <v>11</v>
      </c>
    </row>
    <row r="9" spans="1:11" s="3" customFormat="1" ht="26.25">
      <c r="A9" s="12">
        <v>1</v>
      </c>
      <c r="B9" s="13" t="s">
        <v>13</v>
      </c>
      <c r="C9" s="14">
        <v>17656582</v>
      </c>
      <c r="D9" s="15" t="s">
        <v>14</v>
      </c>
      <c r="E9" s="16" t="s">
        <v>15</v>
      </c>
      <c r="F9" s="15" t="s">
        <v>52</v>
      </c>
      <c r="G9" s="17">
        <v>2584</v>
      </c>
      <c r="H9" s="18">
        <f>G9*H29</f>
        <v>1469.004</v>
      </c>
      <c r="I9" s="18">
        <f aca="true" t="shared" si="0" ref="I9:I19">G9-H9</f>
        <v>1114.996</v>
      </c>
      <c r="J9" s="26" t="s">
        <v>53</v>
      </c>
      <c r="K9" s="15"/>
    </row>
    <row r="10" spans="1:11" s="3" customFormat="1" ht="26.25">
      <c r="A10" s="12">
        <v>2</v>
      </c>
      <c r="B10" s="13" t="s">
        <v>16</v>
      </c>
      <c r="C10" s="14">
        <v>8422035</v>
      </c>
      <c r="D10" s="15" t="s">
        <v>17</v>
      </c>
      <c r="E10" s="19" t="s">
        <v>18</v>
      </c>
      <c r="F10" s="15" t="s">
        <v>54</v>
      </c>
      <c r="G10" s="17">
        <v>5814</v>
      </c>
      <c r="H10" s="18">
        <v>3305</v>
      </c>
      <c r="I10" s="18">
        <f t="shared" si="0"/>
        <v>2509</v>
      </c>
      <c r="J10" s="26" t="s">
        <v>53</v>
      </c>
      <c r="K10" s="15"/>
    </row>
    <row r="11" spans="1:11" s="3" customFormat="1" ht="26.25">
      <c r="A11" s="12">
        <v>3</v>
      </c>
      <c r="B11" s="13" t="s">
        <v>19</v>
      </c>
      <c r="C11" s="14">
        <v>15448720</v>
      </c>
      <c r="D11" s="15" t="s">
        <v>20</v>
      </c>
      <c r="E11" s="19" t="s">
        <v>21</v>
      </c>
      <c r="F11" s="15" t="s">
        <v>55</v>
      </c>
      <c r="G11" s="17">
        <v>3572</v>
      </c>
      <c r="H11" s="18">
        <v>2030</v>
      </c>
      <c r="I11" s="18">
        <f t="shared" si="0"/>
        <v>1542</v>
      </c>
      <c r="J11" s="26" t="s">
        <v>53</v>
      </c>
      <c r="K11" s="15"/>
    </row>
    <row r="12" spans="1:11" s="3" customFormat="1" ht="26.25">
      <c r="A12" s="12">
        <v>4</v>
      </c>
      <c r="B12" s="13" t="s">
        <v>22</v>
      </c>
      <c r="C12" s="14">
        <v>13863330</v>
      </c>
      <c r="D12" s="15" t="s">
        <v>23</v>
      </c>
      <c r="E12" s="16" t="s">
        <v>24</v>
      </c>
      <c r="F12" s="15" t="s">
        <v>56</v>
      </c>
      <c r="G12" s="17">
        <v>2774</v>
      </c>
      <c r="H12" s="18">
        <v>1577</v>
      </c>
      <c r="I12" s="18">
        <f t="shared" si="0"/>
        <v>1197</v>
      </c>
      <c r="J12" s="26" t="s">
        <v>53</v>
      </c>
      <c r="K12" s="15"/>
    </row>
    <row r="13" spans="1:11" s="3" customFormat="1" ht="26.25">
      <c r="A13" s="12">
        <v>5</v>
      </c>
      <c r="B13" s="13" t="s">
        <v>25</v>
      </c>
      <c r="C13" s="14">
        <v>16927632</v>
      </c>
      <c r="D13" s="15" t="s">
        <v>26</v>
      </c>
      <c r="E13" s="19" t="s">
        <v>27</v>
      </c>
      <c r="F13" s="15" t="s">
        <v>57</v>
      </c>
      <c r="G13" s="17">
        <v>17974</v>
      </c>
      <c r="H13" s="18">
        <v>10218</v>
      </c>
      <c r="I13" s="18">
        <f t="shared" si="0"/>
        <v>7756</v>
      </c>
      <c r="J13" s="26" t="s">
        <v>53</v>
      </c>
      <c r="K13" s="15"/>
    </row>
    <row r="14" spans="1:11" s="3" customFormat="1" ht="26.25">
      <c r="A14" s="12">
        <v>6</v>
      </c>
      <c r="B14" s="13" t="s">
        <v>58</v>
      </c>
      <c r="C14" s="14">
        <v>5919324</v>
      </c>
      <c r="D14" s="15" t="s">
        <v>59</v>
      </c>
      <c r="E14" s="19" t="s">
        <v>60</v>
      </c>
      <c r="F14" s="15" t="s">
        <v>61</v>
      </c>
      <c r="G14" s="20">
        <v>8246</v>
      </c>
      <c r="H14" s="18">
        <v>4687</v>
      </c>
      <c r="I14" s="18">
        <f t="shared" si="0"/>
        <v>3559</v>
      </c>
      <c r="J14" s="26" t="s">
        <v>53</v>
      </c>
      <c r="K14" s="15"/>
    </row>
    <row r="15" spans="1:11" s="3" customFormat="1" ht="26.25">
      <c r="A15" s="12">
        <v>7</v>
      </c>
      <c r="B15" s="13" t="s">
        <v>28</v>
      </c>
      <c r="C15" s="14">
        <v>4485715</v>
      </c>
      <c r="D15" s="15" t="s">
        <v>29</v>
      </c>
      <c r="E15" s="16" t="s">
        <v>30</v>
      </c>
      <c r="F15" s="15" t="s">
        <v>62</v>
      </c>
      <c r="G15" s="17">
        <v>3534</v>
      </c>
      <c r="H15" s="18">
        <v>2009</v>
      </c>
      <c r="I15" s="18">
        <f t="shared" si="0"/>
        <v>1525</v>
      </c>
      <c r="J15" s="26" t="s">
        <v>53</v>
      </c>
      <c r="K15" s="15"/>
    </row>
    <row r="16" spans="1:11" s="3" customFormat="1" ht="26.25">
      <c r="A16" s="12">
        <v>8</v>
      </c>
      <c r="B16" s="13" t="s">
        <v>31</v>
      </c>
      <c r="C16" s="14">
        <v>4547117</v>
      </c>
      <c r="D16" s="15" t="s">
        <v>29</v>
      </c>
      <c r="E16" s="19" t="s">
        <v>32</v>
      </c>
      <c r="F16" s="15" t="s">
        <v>63</v>
      </c>
      <c r="G16" s="17">
        <v>1748</v>
      </c>
      <c r="H16" s="18">
        <v>994</v>
      </c>
      <c r="I16" s="18">
        <f t="shared" si="0"/>
        <v>754</v>
      </c>
      <c r="J16" s="26" t="s">
        <v>53</v>
      </c>
      <c r="K16" s="15"/>
    </row>
    <row r="17" spans="1:11" s="3" customFormat="1" ht="26.25">
      <c r="A17" s="12">
        <v>9</v>
      </c>
      <c r="B17" s="13" t="s">
        <v>33</v>
      </c>
      <c r="C17" s="14">
        <v>4305997</v>
      </c>
      <c r="D17" s="15" t="s">
        <v>34</v>
      </c>
      <c r="E17" s="16" t="s">
        <v>35</v>
      </c>
      <c r="F17" s="15" t="s">
        <v>64</v>
      </c>
      <c r="G17" s="17">
        <v>3078</v>
      </c>
      <c r="H17" s="18">
        <v>1749</v>
      </c>
      <c r="I17" s="18">
        <f t="shared" si="0"/>
        <v>1329</v>
      </c>
      <c r="J17" s="26" t="s">
        <v>53</v>
      </c>
      <c r="K17" s="15"/>
    </row>
    <row r="18" spans="1:11" s="3" customFormat="1" ht="26.25">
      <c r="A18" s="12">
        <f>1+A17</f>
        <v>10</v>
      </c>
      <c r="B18" s="13" t="s">
        <v>36</v>
      </c>
      <c r="C18" s="14">
        <v>4546995</v>
      </c>
      <c r="D18" s="15" t="s">
        <v>37</v>
      </c>
      <c r="E18" s="19" t="s">
        <v>38</v>
      </c>
      <c r="F18" s="15" t="s">
        <v>65</v>
      </c>
      <c r="G18" s="17">
        <v>988</v>
      </c>
      <c r="H18" s="18">
        <v>562</v>
      </c>
      <c r="I18" s="18">
        <f t="shared" si="0"/>
        <v>426</v>
      </c>
      <c r="J18" s="26" t="s">
        <v>53</v>
      </c>
      <c r="K18" s="15"/>
    </row>
    <row r="19" spans="1:11" s="3" customFormat="1" ht="26.25">
      <c r="A19" s="12">
        <f>1+A18</f>
        <v>11</v>
      </c>
      <c r="B19" s="15" t="s">
        <v>39</v>
      </c>
      <c r="C19" s="14">
        <v>4485618</v>
      </c>
      <c r="D19" s="15" t="s">
        <v>40</v>
      </c>
      <c r="E19" s="16" t="s">
        <v>41</v>
      </c>
      <c r="F19" s="15" t="s">
        <v>66</v>
      </c>
      <c r="G19" s="17">
        <v>1406</v>
      </c>
      <c r="H19" s="18">
        <v>800</v>
      </c>
      <c r="I19" s="18">
        <f t="shared" si="0"/>
        <v>606</v>
      </c>
      <c r="J19" s="26" t="s">
        <v>53</v>
      </c>
      <c r="K19" s="15"/>
    </row>
    <row r="20" spans="1:11" s="4" customFormat="1" ht="12.75">
      <c r="A20" s="13"/>
      <c r="B20" s="13"/>
      <c r="C20" s="13"/>
      <c r="D20" s="13"/>
      <c r="E20" s="13"/>
      <c r="F20" s="13"/>
      <c r="G20" s="21">
        <f>SUM(G9:G19)</f>
        <v>51718</v>
      </c>
      <c r="H20" s="21">
        <f>SUM(H9:H19)</f>
        <v>29400.004</v>
      </c>
      <c r="I20" s="21">
        <f>SUM(I9:I19)</f>
        <v>22317.996</v>
      </c>
      <c r="J20" s="27" t="s">
        <v>42</v>
      </c>
      <c r="K20" s="13"/>
    </row>
    <row r="25" spans="6:7" ht="12.75">
      <c r="F25" t="s">
        <v>67</v>
      </c>
      <c r="G25">
        <v>29400</v>
      </c>
    </row>
    <row r="27" ht="12.75">
      <c r="G27" s="22">
        <f>G25/G20*100</f>
        <v>56.84674581383658</v>
      </c>
    </row>
    <row r="29" ht="12.75">
      <c r="H29">
        <v>0.5685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2023-12-19T12:05:17Z</cp:lastPrinted>
  <dcterms:created xsi:type="dcterms:W3CDTF">2019-09-25T07:58:14Z</dcterms:created>
  <dcterms:modified xsi:type="dcterms:W3CDTF">2023-12-19T12:05:29Z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