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plata IUNIE" sheetId="1" r:id="rId1"/>
  </sheets>
  <definedNames>
    <definedName name="_xlnm.Print_Titles" localSheetId="0">'plata IUNIE'!$10:$11</definedName>
  </definedNames>
  <calcPr fullCalcOnLoad="1"/>
</workbook>
</file>

<file path=xl/sharedStrings.xml><?xml version="1.0" encoding="utf-8"?>
<sst xmlns="http://schemas.openxmlformats.org/spreadsheetml/2006/main" count="185" uniqueCount="175">
  <si>
    <t>Casa de Asigurari de Sanatate Cluj</t>
  </si>
  <si>
    <t>Str. Constanta Nr. 5</t>
  </si>
  <si>
    <t>Judetul Cluj</t>
  </si>
  <si>
    <t>Serviciul  decontare ,ambulatoriu de specialitate,paraclinic,recuperare,ingrijiri,urgenta prespitaliceasca,spitale, PNS</t>
  </si>
  <si>
    <t>Nr.
 Crt.</t>
  </si>
  <si>
    <t>Denumire furnizor</t>
  </si>
  <si>
    <t>Cod fiscal</t>
  </si>
  <si>
    <t>Cont</t>
  </si>
  <si>
    <t>Explicații factura</t>
  </si>
  <si>
    <t>VALOARE FACTURA</t>
  </si>
  <si>
    <t>TOTAL
DE
PLATA</t>
  </si>
  <si>
    <t>Data
 OP</t>
  </si>
  <si>
    <t>Nr. 
OP</t>
  </si>
  <si>
    <t>CARDIOMED SRL</t>
  </si>
  <si>
    <t>RO28TREZ2165069XXX023849</t>
  </si>
  <si>
    <t>CENTRU MEDICAL GARIBALDI SRL</t>
  </si>
  <si>
    <t>RO30TREZ2165069XXX040594</t>
  </si>
  <si>
    <t>CENTRUL MEDICAL TRANSILVANIA</t>
  </si>
  <si>
    <t>RO90TREZ2165069XXX025934</t>
  </si>
  <si>
    <t>CLINIC MED DIAGNOSIS SRL</t>
  </si>
  <si>
    <t>RO43TREZ2195069XXX006321</t>
  </si>
  <si>
    <t>RO29TREZ1665069XXX001129</t>
  </si>
  <si>
    <t>INSTREGDE GASTROHEPATO PROF DR OFODOR</t>
  </si>
  <si>
    <t>RO13TREZ21620F332100XXXX</t>
  </si>
  <si>
    <t>INSTITUTUL INIMII DE URGENTA PENTRU BOLI CARDIOVAS</t>
  </si>
  <si>
    <t>INSTITUTUL ONCOLOGIC I CHIRICUTA CLUJNAPOCA</t>
  </si>
  <si>
    <t>INTERSERVISAN</t>
  </si>
  <si>
    <t>RO06TREZ2165069XXX020559</t>
  </si>
  <si>
    <t>JIMAN PAULA ARGENTINA</t>
  </si>
  <si>
    <t>RO80RNCB0106141848050001</t>
  </si>
  <si>
    <t>LABORATOARELE SYNLAB</t>
  </si>
  <si>
    <t>RO63TREZ7005069XXX005336</t>
  </si>
  <si>
    <t>MED LIFE SA</t>
  </si>
  <si>
    <t>RO12TREZ7005069XXX006060</t>
  </si>
  <si>
    <t>OMNIMEDICAL CLINIC SRL</t>
  </si>
  <si>
    <t>RO14TREZ2165069XXX038263</t>
  </si>
  <si>
    <t>PERSA VOICHITA CMF</t>
  </si>
  <si>
    <t>RO78BRDE130SV16045151300</t>
  </si>
  <si>
    <t>POLARIS MEDICAL SA</t>
  </si>
  <si>
    <t>RO22TREZ2165069XXX032202</t>
  </si>
  <si>
    <t>RIVMED</t>
  </si>
  <si>
    <t>RO05TREZ2165069XXX014369</t>
  </si>
  <si>
    <t>SC HIPERDIA SA</t>
  </si>
  <si>
    <t>RO05TREZ1315069XXX003634</t>
  </si>
  <si>
    <t>SC MEDSTAR SRL</t>
  </si>
  <si>
    <t>RO84TREZ2165069XXX014111</t>
  </si>
  <si>
    <t>SC PROMEDICAL CENTER</t>
  </si>
  <si>
    <t>RO46TREZ2165069XXX008781</t>
  </si>
  <si>
    <t>SCINTERMED SERVICE LAB SRL</t>
  </si>
  <si>
    <t>RO89TREZ2165069XXX026146</t>
  </si>
  <si>
    <t>SC ANADENT RX SRL</t>
  </si>
  <si>
    <t>RO07TREZ2165069XXX024518</t>
  </si>
  <si>
    <t>SC Biogen SRL</t>
  </si>
  <si>
    <t>RO96TREZ2165069XXX008948</t>
  </si>
  <si>
    <t>SC CENTRUL MEDICAL SANRADEX SRL</t>
  </si>
  <si>
    <t>RO73TREZ2175069XXX000182</t>
  </si>
  <si>
    <t>SC CENTRUL MEDICAL UNIREA SRL</t>
  </si>
  <si>
    <t>RO62TREZ7005069XXX005742</t>
  </si>
  <si>
    <t>SC DENTAL RAD SRL</t>
  </si>
  <si>
    <t>RO62TREZ2165069XXX036332</t>
  </si>
  <si>
    <t>SC DR PETRE MURESAN SRL</t>
  </si>
  <si>
    <t>RO48TREZ2165069XXX008939</t>
  </si>
  <si>
    <t>SC HATDENT SRL</t>
  </si>
  <si>
    <t>RO02TREZ2195069XXX008029</t>
  </si>
  <si>
    <t>SC HIGEEA MEDICA SRL</t>
  </si>
  <si>
    <t>RO68TREZ2195069XXX002573</t>
  </si>
  <si>
    <t>SC LABORATOARELE BIOCLINICA SRL</t>
  </si>
  <si>
    <t>RO89TREZ6215069XXX016071</t>
  </si>
  <si>
    <t>SC MEDISPROF SRL</t>
  </si>
  <si>
    <t>RO77TREZ2165069XXX009096</t>
  </si>
  <si>
    <t>SC PEDIPAT SRL</t>
  </si>
  <si>
    <t>RO91TREZ2165069XXX009523</t>
  </si>
  <si>
    <t>SC RAUS  X SRL</t>
  </si>
  <si>
    <t>RO57TREZ2165069XXX036228</t>
  </si>
  <si>
    <t>SC SALVOSAN CIOBANCA SRL</t>
  </si>
  <si>
    <t>RO50TREZ5615069XXX000705</t>
  </si>
  <si>
    <t>SC SBDENTAL APHD SRL</t>
  </si>
  <si>
    <t>RO92TREZ2165069XXX033755</t>
  </si>
  <si>
    <t>SC STOMARIX SRL</t>
  </si>
  <si>
    <t>RO45TREZ2165069XXX020148</t>
  </si>
  <si>
    <t>SC VAREXDENT SRL</t>
  </si>
  <si>
    <t>RO72TREZ2165069XXX033630</t>
  </si>
  <si>
    <t>SMILE OFFICE SRL</t>
  </si>
  <si>
    <t>RO38TREZ2165069XXX030459</t>
  </si>
  <si>
    <t>SOCIETATEA CIVILA MEDICALA RADUSAN</t>
  </si>
  <si>
    <t>RO88TREZ2165069XXX009480</t>
  </si>
  <si>
    <t>SPITALUL CLINIC DE BOLI INFECTIOASE CLUJ</t>
  </si>
  <si>
    <t>RO85TREZ21621F332100XXXX</t>
  </si>
  <si>
    <t>SPITALUL CLINIC DE URGENTA PENTRU COPII CLUJNAPOC</t>
  </si>
  <si>
    <t>SPITALUL CLINIC JUDETEAN  DE URGENTA CLUJNAPOCA</t>
  </si>
  <si>
    <t>SPITALUL CLINIC MUNICIPAL CLUJNAPOCA</t>
  </si>
  <si>
    <t>SPITALUL DE PNEUMOFTIZIOLOGIE LEON DANIELLO CLUJ</t>
  </si>
  <si>
    <t>SPITALUL MUNICIPAL DRCORNEL IGNA CAMPIA TURZII</t>
  </si>
  <si>
    <t>RO54TREZ21921F332100XXXX</t>
  </si>
  <si>
    <t>SPITALUL MUNICIPAL DEJ</t>
  </si>
  <si>
    <t>RO10TREZ21721F332100XXXX</t>
  </si>
  <si>
    <t>SPITALUL MUNICIPAL GHERLA</t>
  </si>
  <si>
    <t>RO32TREZ21821F332100XXXX</t>
  </si>
  <si>
    <t>SPITALUL MUNICIPAL TURDA</t>
  </si>
  <si>
    <t>SPITALUL ORASENESC HUEDIN</t>
  </si>
  <si>
    <t>RO98TREZ22121F332100XXXX</t>
  </si>
  <si>
    <t>TODEA GABRIELLA NEGUSINA CMF</t>
  </si>
  <si>
    <t>RO94BTRL05201202H00540XX</t>
  </si>
  <si>
    <t>TODEA REMUS HOREA CMF</t>
  </si>
  <si>
    <t>RO46BTRL05201202H00539XX</t>
  </si>
  <si>
    <t>ANGIOCARE  SRL</t>
  </si>
  <si>
    <t>RECARDIO SRL</t>
  </si>
  <si>
    <t>SPITALUL UNIVERSITAR CF CLUJ</t>
  </si>
  <si>
    <t xml:space="preserve"> TOTAL</t>
  </si>
  <si>
    <t>Director ,Direcţia Relaţii Contractuale</t>
  </si>
  <si>
    <t>Sef Serviciu</t>
  </si>
  <si>
    <t>Ec. Florina Filipas</t>
  </si>
  <si>
    <t>Ec. Mascasan Anicuta</t>
  </si>
  <si>
    <t>Intocmit, (3ex)</t>
  </si>
  <si>
    <t>SC CLINICA SANTE SRL</t>
  </si>
  <si>
    <t>RO15TREZ2165069XXX039506</t>
  </si>
  <si>
    <t>RO82TREZ2165069XXX017639</t>
  </si>
  <si>
    <t>CENTRALIZATORUL PLATILOR PENTRU SERVICII PARACLINICE AFERENTE LUNII IUNIE 2023</t>
  </si>
  <si>
    <t>Cap 6605 04 Paraclinice cval fact 3036 din 20 06 2023 3075 din 24 07 2023 3068 din 24.07.2023, 3070 din 24.07.2023, 3072 din 24.07.2023</t>
  </si>
  <si>
    <t xml:space="preserve">Cap 6605 04 Paraclinice cval fact, 1051 din 24.07.2023,1047 din 24.07.2023, 1048 din 24.07.2023, 1050 din 24.07.2023 </t>
  </si>
  <si>
    <t>Cap 6605 04 Paraclinice cval fact 10473 din 21 07 2023, 108961 din 21 07 2023</t>
  </si>
  <si>
    <t>Cap 6605 04 Paraclinice cval fact 048 din 21.07.2023</t>
  </si>
  <si>
    <t>Cap 6605 04 Paraclinice cval fact 1270 din 21 07 2023 1269 din 21 07 2023</t>
  </si>
  <si>
    <t>Cap 6605 04 Paraclinice cval fact 20232004 din 21 07 2023</t>
  </si>
  <si>
    <t>Cap 6605 04 Paraclinice cval fact 263 din 12 07 2023</t>
  </si>
  <si>
    <t>Cap 6605 04 Paraclinice cval fact 131 din 21 07 2023</t>
  </si>
  <si>
    <t>Cap 6605 04 Paraclinice cval fact 119902 din 21 07 2023 119903 din 21.07 2023</t>
  </si>
  <si>
    <t>Cap 6605 04 Paraclinice cval fact 02300105 din 21 07 2023</t>
  </si>
  <si>
    <t>Cap 6605 04 Paraclinice cval fact 2895 din 20 07 2023 2866 din 22 06 2023 2867 din 22 06 2023</t>
  </si>
  <si>
    <t>Cap 6605 04 Paraclinice cval fact 265 din 18 07 2023</t>
  </si>
  <si>
    <t>Cap 6605 04 Paraclinice cval fact 1146 din 11 07 2023</t>
  </si>
  <si>
    <t>Cap 6605 04 Paraclinice cval fact 537 din 13 07 2023</t>
  </si>
  <si>
    <t>Cap 6605 04 Paraclinice cval fact 122 din 12 07 2023</t>
  </si>
  <si>
    <t>Cap 6605 04 Paraclinice cval fact 127 din 12 07.2023</t>
  </si>
  <si>
    <t>Cap 6605 04 Paraclinice cval fact 126 din 11 07 2023</t>
  </si>
  <si>
    <t>Cap 6605 04 Paraclinice cval fact 172 din 12 07 2023</t>
  </si>
  <si>
    <t>Cap 6605 04 Paraclinice cval fact 220 din 12 07 2023</t>
  </si>
  <si>
    <t>Cap 6605 04 Paraclinice cval fact 130 din 10 07 2023</t>
  </si>
  <si>
    <t>Cap 6605 04 Paraclinice cval fact 135 din 19 07 2023</t>
  </si>
  <si>
    <t>Cap 6605 04 Paraclinice cval fact 107242 din 20 06 2023</t>
  </si>
  <si>
    <t>Cap 6605 04 Paraclinice cval fact 0218 din 14 07 2023</t>
  </si>
  <si>
    <t>Cap 6605 04 Paraclinice cval fact 078 din 21 07 2023</t>
  </si>
  <si>
    <t>Cap 6605 04 Paraclinice cval fact 2023007 din 27 07 2023</t>
  </si>
  <si>
    <t>Cap 6605 04 Paraclinice cval fact 106 din 10.07.2023</t>
  </si>
  <si>
    <t>Cap 6605 04 Paraclinice cval fact 765 din 20 07 2023</t>
  </si>
  <si>
    <t>Cap 660404 Paraclinice cval fact 433 din 21 07 2023</t>
  </si>
  <si>
    <t>Cap 6605 04 Paraclinice cval fact 256 din 06 07 2023</t>
  </si>
  <si>
    <t>Cap 6605 04 Paraclinice cval fact 518 din 07 07 2023</t>
  </si>
  <si>
    <t>Cap 6605 04 Paraclinice cval fact 505 din 07 07 2023</t>
  </si>
  <si>
    <t>Cap 660404 Paraclinice cval fact 19057 din 18 07 2023</t>
  </si>
  <si>
    <t>Cap 6605 04 Paraclinice cval fact 1080 din 11 07 2023</t>
  </si>
  <si>
    <t>Cap 660404 Paraclinice cval fact 2023163 din 20.07 2023</t>
  </si>
  <si>
    <t>Cap 6605 04 Paraclinice cval fact 37 din 21 07 2023</t>
  </si>
  <si>
    <t>Cap 6605 04 Paraclinice cval fact 02867 din 21 07 2023 02865 din 21 07 2023 02866 din 21 07 2023</t>
  </si>
  <si>
    <t>Cap 6605 04 Paraclinice cval fact 012009 din 21 07 2023 012008 din 21 07 2023</t>
  </si>
  <si>
    <t>Cap 6605 04 Paraclinice cval fact 10630 din 21.07 2023</t>
  </si>
  <si>
    <t>Cap 6605 04 Paraclinice cval fact 5294 din 21 07 2023</t>
  </si>
  <si>
    <t>Cap 6605 04 Paraclinice cval fact 250 din 21 07 2023 249 din 21 07 2023</t>
  </si>
  <si>
    <t>Cap 6605 04 Paraclinice cval fact 1279 din 21 07 2023</t>
  </si>
  <si>
    <t>Cap 6605 04 Paraclinice cval fact 679 din 21 07 2023 677 din 21 07 2023</t>
  </si>
  <si>
    <t>Cap 6605 04 Paraclinice cval fact 2008993 din 21 07 2023</t>
  </si>
  <si>
    <t>Cap 6605 04 Paraclinice cval fact 02509380 din 21 07 2023</t>
  </si>
  <si>
    <t>Cap 6605 04 Paraclinice cval fact 228 din 11 07 2023 231 din 19 07 2023</t>
  </si>
  <si>
    <t>Cap 6605 04 Paraclinice cval fact 220190 din 14.07 2023 220192 din 19.07 2023, 220192 din 19.07.2023</t>
  </si>
  <si>
    <t>Cap 6605 04 Paraclinice cval fact 865 din 20 07 2023  864 din 20 07 2023</t>
  </si>
  <si>
    <t>Cap 660404 Paraclinice cval fact 2898 din 24.07.2023, ,  2896 din 20.07.2023, 2893 din 19.07.2023</t>
  </si>
  <si>
    <t xml:space="preserve">Cap 660404 Paraclinice cval fact 4920 din 20 07 2023,4921 din 21 07 2023, 4922 din 21 07 2023 4922 din 21 07 2023 </t>
  </si>
  <si>
    <t>Cap 6605 04 Paraclinice cval fact 5318 din 21 07 2023 5316 din 17 07 2023 5319 din 21 07 2023</t>
  </si>
  <si>
    <t>Cap 6605 04 Paraclinice cval fact 1191 din 24.07.2023, 1189 din 24.07.2023,1187 din 21.07.2023 1154 din 06 06 2023</t>
  </si>
  <si>
    <t>Cap 6605 04 Paraclinice cval fact 2023084 din 20 07 2023 2023086 din 20 07 2023 2023072 din 26 06 2023 2023081 din 17 07 2023, 2023085 din 20 07 2023</t>
  </si>
  <si>
    <t>Cap 6605 04 Paraclinice cval fact 799 din 19 07 2023 801 din 20 07 2023, 787 din 07 06 2023</t>
  </si>
  <si>
    <t>Cap 6605 04 Paraclinice cval fact 809 din 21.07.2023 806 din 18 07 2023 797 din 22 06 2023 fact 808 din 21 07 2023, 807 din 21 07 2023</t>
  </si>
  <si>
    <r>
      <t>La ordonantarea de plata nr.</t>
    </r>
    <r>
      <rPr>
        <b/>
        <sz val="10"/>
        <color indexed="10"/>
        <rFont val="Arial"/>
        <family val="2"/>
      </rPr>
      <t>3070/27.07.2023</t>
    </r>
    <r>
      <rPr>
        <b/>
        <sz val="10"/>
        <rFont val="Arial"/>
        <family val="2"/>
      </rPr>
      <t xml:space="preserve"> a sumei reprezentand servicii de investigatii medicale paraclinice in asistenta medicala de specialitate din ambulatoriu </t>
    </r>
  </si>
  <si>
    <t>de specialitate-  servicii IULIE 2023</t>
  </si>
  <si>
    <t>Ec. Botiza Valentin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</si>
</sst>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 _l_e_i_-;\-* #,##0.00\ _l_e_i_-;_-* &quot;-&quot;??\ _l_e_i_-;_-@_-"/>
    <numFmt numFmtId="177" formatCode="_-* #,##0\ _l_e_i_-;\-* #,##0\ _l_e_i_-;_-* &quot;-&quot;??\ _l_e_i_-;_-@_-"/>
  </numFmts>
  <fonts count="25">
    <font>
      <sz val="10"/>
      <name val="Arial"/>
      <family val="2"/>
    </font>
    <font>
      <sz val="11"/>
      <color indexed="8"/>
      <name val="Calibri"/>
      <family val="2"/>
    </font>
    <font>
      <b/>
      <sz val="10"/>
      <name val="Arial"/>
      <family val="2"/>
    </font>
    <font>
      <b/>
      <sz val="10"/>
      <color indexed="8"/>
      <name val="Arial"/>
      <family val="2"/>
    </font>
    <font>
      <sz val="11"/>
      <color indexed="9"/>
      <name val="Calibri"/>
      <family val="2"/>
    </font>
    <font>
      <sz val="11"/>
      <color indexed="60"/>
      <name val="Calibri"/>
      <family val="2"/>
    </font>
    <font>
      <sz val="11"/>
      <color indexed="10"/>
      <name val="Calibri"/>
      <family val="2"/>
    </font>
    <font>
      <b/>
      <sz val="13"/>
      <color indexed="54"/>
      <name val="Calibri"/>
      <family val="2"/>
    </font>
    <font>
      <b/>
      <sz val="11"/>
      <color indexed="9"/>
      <name val="Calibri"/>
      <family val="2"/>
    </font>
    <font>
      <b/>
      <sz val="11"/>
      <color indexed="52"/>
      <name val="Calibri"/>
      <family val="2"/>
    </font>
    <font>
      <b/>
      <sz val="11"/>
      <color indexed="54"/>
      <name val="Calibri"/>
      <family val="2"/>
    </font>
    <font>
      <i/>
      <sz val="11"/>
      <color indexed="23"/>
      <name val="Calibri"/>
      <family val="2"/>
    </font>
    <font>
      <u val="single"/>
      <sz val="11"/>
      <color indexed="20"/>
      <name val="Calibri"/>
      <family val="2"/>
    </font>
    <font>
      <sz val="11"/>
      <color indexed="17"/>
      <name val="Calibri"/>
      <family val="2"/>
    </font>
    <font>
      <sz val="11"/>
      <color indexed="62"/>
      <name val="Calibri"/>
      <family val="2"/>
    </font>
    <font>
      <b/>
      <sz val="18"/>
      <color indexed="54"/>
      <name val="Calibri"/>
      <family val="2"/>
    </font>
    <font>
      <u val="single"/>
      <sz val="11"/>
      <color indexed="12"/>
      <name val="Calibri"/>
      <family val="2"/>
    </font>
    <font>
      <sz val="11"/>
      <color indexed="52"/>
      <name val="Calibri"/>
      <family val="2"/>
    </font>
    <font>
      <b/>
      <sz val="15"/>
      <color indexed="54"/>
      <name val="Calibri"/>
      <family val="2"/>
    </font>
    <font>
      <b/>
      <sz val="11"/>
      <color indexed="8"/>
      <name val="Calibri"/>
      <family val="2"/>
    </font>
    <font>
      <b/>
      <sz val="11"/>
      <color indexed="63"/>
      <name val="Calibri"/>
      <family val="2"/>
    </font>
    <font>
      <sz val="11"/>
      <color indexed="20"/>
      <name val="Calibri"/>
      <family val="2"/>
    </font>
    <font>
      <b/>
      <sz val="11"/>
      <name val="Arial"/>
      <family val="2"/>
    </font>
    <font>
      <b/>
      <sz val="10"/>
      <color indexed="10"/>
      <name val="Arial"/>
      <family val="2"/>
    </font>
    <font>
      <sz val="11"/>
      <color theme="1"/>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21" fillId="17" borderId="0" applyNumberFormat="0" applyBorder="0" applyAlignment="0" applyProtection="0"/>
    <xf numFmtId="0" fontId="9"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8" fillId="0" borderId="3" applyNumberFormat="0" applyFill="0" applyAlignment="0" applyProtection="0"/>
    <xf numFmtId="0" fontId="7"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4" fillId="3" borderId="1" applyNumberFormat="0" applyAlignment="0" applyProtection="0"/>
    <xf numFmtId="0" fontId="17" fillId="0" borderId="5" applyNumberFormat="0" applyFill="0" applyAlignment="0" applyProtection="0"/>
    <xf numFmtId="0" fontId="5" fillId="10" borderId="0" applyNumberFormat="0" applyBorder="0" applyAlignment="0" applyProtection="0"/>
    <xf numFmtId="0" fontId="24" fillId="0" borderId="0">
      <alignment/>
      <protection/>
    </xf>
    <xf numFmtId="0" fontId="1" fillId="5" borderId="6" applyNumberFormat="0" applyFont="0" applyAlignment="0" applyProtection="0"/>
    <xf numFmtId="0" fontId="20" fillId="9" borderId="7"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9" fillId="0" borderId="8" applyNumberFormat="0" applyFill="0" applyAlignment="0" applyProtection="0"/>
    <xf numFmtId="0" fontId="6" fillId="0" borderId="0" applyNumberFormat="0" applyFill="0" applyBorder="0" applyAlignment="0" applyProtection="0"/>
  </cellStyleXfs>
  <cellXfs count="28">
    <xf numFmtId="0" fontId="0" fillId="0" borderId="0" xfId="0" applyAlignment="1">
      <alignment/>
    </xf>
    <xf numFmtId="0" fontId="0"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xf>
    <xf numFmtId="43" fontId="0" fillId="0" borderId="0" xfId="42" applyFont="1" applyFill="1" applyAlignment="1">
      <alignment/>
    </xf>
    <xf numFmtId="176" fontId="0" fillId="0" borderId="0" xfId="42" applyNumberFormat="1" applyFont="1" applyAlignment="1">
      <alignment/>
    </xf>
    <xf numFmtId="0" fontId="2" fillId="0" borderId="0" xfId="0" applyFont="1" applyFill="1" applyAlignment="1">
      <alignment horizontal="center"/>
    </xf>
    <xf numFmtId="0" fontId="2" fillId="0" borderId="0" xfId="0" applyFont="1" applyFill="1" applyBorder="1" applyAlignment="1">
      <alignment horizontal="left" vertical="center"/>
    </xf>
    <xf numFmtId="0" fontId="2" fillId="0" borderId="9" xfId="0" applyFont="1" applyFill="1" applyBorder="1" applyAlignment="1">
      <alignment horizontal="center" wrapText="1"/>
    </xf>
    <xf numFmtId="0" fontId="2" fillId="0" borderId="9" xfId="0" applyFont="1" applyFill="1" applyBorder="1" applyAlignment="1">
      <alignment horizontal="center"/>
    </xf>
    <xf numFmtId="43" fontId="2" fillId="0" borderId="9" xfId="42" applyFont="1" applyFill="1" applyBorder="1" applyAlignment="1">
      <alignment wrapText="1"/>
    </xf>
    <xf numFmtId="176" fontId="2" fillId="0" borderId="9" xfId="42" applyNumberFormat="1" applyFont="1" applyBorder="1" applyAlignment="1">
      <alignment wrapText="1"/>
    </xf>
    <xf numFmtId="177" fontId="2" fillId="0" borderId="9" xfId="42" applyNumberFormat="1" applyFont="1" applyBorder="1" applyAlignment="1">
      <alignment horizontal="center" wrapText="1"/>
    </xf>
    <xf numFmtId="0" fontId="0" fillId="0" borderId="9" xfId="0" applyBorder="1" applyAlignment="1">
      <alignment/>
    </xf>
    <xf numFmtId="0" fontId="2" fillId="0" borderId="0" xfId="0" applyFont="1" applyAlignment="1">
      <alignment vertical="top" wrapText="1"/>
    </xf>
    <xf numFmtId="49" fontId="2" fillId="0" borderId="0" xfId="0" applyNumberFormat="1" applyFont="1" applyAlignment="1">
      <alignment/>
    </xf>
    <xf numFmtId="176" fontId="2" fillId="0" borderId="0" xfId="42" applyNumberFormat="1" applyFont="1" applyAlignment="1">
      <alignment horizontal="right"/>
    </xf>
    <xf numFmtId="43" fontId="0" fillId="0" borderId="0" xfId="42" applyFont="1" applyAlignment="1">
      <alignment/>
    </xf>
    <xf numFmtId="49" fontId="2" fillId="0" borderId="0" xfId="0" applyNumberFormat="1" applyFont="1" applyAlignment="1">
      <alignment vertical="top" wrapText="1"/>
    </xf>
    <xf numFmtId="49" fontId="2" fillId="0" borderId="0" xfId="0" applyNumberFormat="1" applyFont="1" applyAlignment="1">
      <alignment horizontal="left"/>
    </xf>
    <xf numFmtId="0" fontId="0" fillId="0" borderId="9" xfId="0" applyFont="1" applyFill="1" applyBorder="1" applyAlignment="1">
      <alignment horizontal="center" wrapText="1"/>
    </xf>
    <xf numFmtId="2" fontId="0" fillId="0" borderId="9" xfId="0" applyNumberFormat="1" applyBorder="1" applyAlignment="1">
      <alignment wrapText="1"/>
    </xf>
    <xf numFmtId="3" fontId="2" fillId="0" borderId="9" xfId="42" applyNumberFormat="1" applyFont="1" applyFill="1" applyBorder="1" applyAlignment="1">
      <alignment horizontal="center" wrapText="1"/>
    </xf>
    <xf numFmtId="4" fontId="0" fillId="0" borderId="9" xfId="0" applyNumberFormat="1" applyBorder="1" applyAlignment="1">
      <alignment/>
    </xf>
    <xf numFmtId="43" fontId="3" fillId="0" borderId="9" xfId="42" applyFont="1" applyFill="1" applyBorder="1" applyAlignment="1" applyProtection="1">
      <alignment horizontal="right" wrapText="1"/>
      <protection/>
    </xf>
    <xf numFmtId="43" fontId="22" fillId="0" borderId="9" xfId="42" applyFont="1" applyBorder="1" applyAlignment="1">
      <alignment/>
    </xf>
    <xf numFmtId="4" fontId="0" fillId="0" borderId="9" xfId="0" applyNumberFormat="1" applyFont="1" applyBorder="1" applyAlignment="1">
      <alignment/>
    </xf>
    <xf numFmtId="0" fontId="0" fillId="18" borderId="9"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view="pageBreakPreview" zoomScaleSheetLayoutView="100" zoomScalePageLayoutView="0" workbookViewId="0" topLeftCell="A58">
      <selection activeCell="E15" sqref="E15"/>
    </sheetView>
  </sheetViews>
  <sheetFormatPr defaultColWidth="9.140625" defaultRowHeight="12.75" outlineLevelRow="2"/>
  <cols>
    <col min="1" max="1" width="6.28125" style="0" customWidth="1"/>
    <col min="2" max="2" width="46.7109375" style="0" customWidth="1"/>
    <col min="3" max="3" width="10.57421875" style="0" customWidth="1"/>
    <col min="4" max="4" width="30.00390625" style="0" customWidth="1"/>
    <col min="5" max="5" width="62.421875" style="0" customWidth="1"/>
    <col min="6" max="6" width="11.00390625" style="0" customWidth="1"/>
    <col min="8" max="8" width="14.421875" style="17" bestFit="1" customWidth="1"/>
    <col min="9" max="9" width="16.421875" style="0" customWidth="1"/>
  </cols>
  <sheetData>
    <row r="1" spans="1:10" s="1" customFormat="1" ht="12.75">
      <c r="A1" s="2" t="s">
        <v>0</v>
      </c>
      <c r="B1" s="3"/>
      <c r="H1" s="4"/>
      <c r="I1" s="5"/>
      <c r="J1" s="4"/>
    </row>
    <row r="2" spans="1:10" s="1" customFormat="1" ht="12.75">
      <c r="A2" s="2" t="s">
        <v>1</v>
      </c>
      <c r="B2" s="3"/>
      <c r="H2" s="4"/>
      <c r="I2" s="5"/>
      <c r="J2" s="4"/>
    </row>
    <row r="3" spans="1:10" s="1" customFormat="1" ht="12.75">
      <c r="A3" s="2" t="s">
        <v>2</v>
      </c>
      <c r="B3" s="3"/>
      <c r="H3" s="4"/>
      <c r="I3" s="5"/>
      <c r="J3" s="4"/>
    </row>
    <row r="4" spans="1:10" s="1" customFormat="1" ht="12.75">
      <c r="A4" s="2" t="s">
        <v>3</v>
      </c>
      <c r="B4" s="3"/>
      <c r="H4" s="4"/>
      <c r="I4" s="5"/>
      <c r="J4" s="4"/>
    </row>
    <row r="5" spans="1:10" s="1" customFormat="1" ht="12.75">
      <c r="A5" s="6"/>
      <c r="B5" s="3"/>
      <c r="H5" s="4"/>
      <c r="I5" s="5"/>
      <c r="J5" s="4"/>
    </row>
    <row r="6" spans="1:10" s="1" customFormat="1" ht="12.75">
      <c r="A6" s="2"/>
      <c r="B6" s="7" t="s">
        <v>117</v>
      </c>
      <c r="H6" s="4"/>
      <c r="I6" s="5"/>
      <c r="J6" s="4"/>
    </row>
    <row r="7" spans="8:10" s="1" customFormat="1" ht="12.75">
      <c r="H7" s="4"/>
      <c r="I7" s="5"/>
      <c r="J7" s="4"/>
    </row>
    <row r="8" spans="1:10" s="1" customFormat="1" ht="12.75">
      <c r="A8" s="3" t="s">
        <v>172</v>
      </c>
      <c r="H8" s="4"/>
      <c r="I8" s="5"/>
      <c r="J8" s="4"/>
    </row>
    <row r="9" spans="1:10" s="1" customFormat="1" ht="12.75">
      <c r="A9" s="3" t="s">
        <v>173</v>
      </c>
      <c r="H9" s="4"/>
      <c r="I9" s="5"/>
      <c r="J9" s="4"/>
    </row>
    <row r="10" spans="1:10" s="1" customFormat="1" ht="38.25">
      <c r="A10" s="8" t="s">
        <v>4</v>
      </c>
      <c r="B10" s="8" t="s">
        <v>5</v>
      </c>
      <c r="C10" s="8" t="s">
        <v>6</v>
      </c>
      <c r="D10" s="8" t="s">
        <v>7</v>
      </c>
      <c r="E10" s="9" t="s">
        <v>8</v>
      </c>
      <c r="F10" s="8" t="s">
        <v>11</v>
      </c>
      <c r="G10" s="8" t="s">
        <v>12</v>
      </c>
      <c r="H10" s="10" t="s">
        <v>9</v>
      </c>
      <c r="I10" s="11" t="s">
        <v>10</v>
      </c>
      <c r="J10" s="4"/>
    </row>
    <row r="11" spans="1:10" s="1" customFormat="1" ht="12.75" outlineLevel="2">
      <c r="A11" s="8">
        <v>1</v>
      </c>
      <c r="B11" s="8">
        <v>2</v>
      </c>
      <c r="C11" s="8">
        <v>3</v>
      </c>
      <c r="D11" s="8">
        <v>4</v>
      </c>
      <c r="E11" s="9">
        <v>5</v>
      </c>
      <c r="F11" s="8">
        <v>6</v>
      </c>
      <c r="G11" s="8">
        <v>7</v>
      </c>
      <c r="H11" s="22">
        <v>8</v>
      </c>
      <c r="I11" s="12">
        <v>9</v>
      </c>
      <c r="J11" s="4"/>
    </row>
    <row r="12" spans="1:10" s="1" customFormat="1" ht="12.75" outlineLevel="2">
      <c r="A12" s="20">
        <v>1</v>
      </c>
      <c r="B12" s="13" t="s">
        <v>13</v>
      </c>
      <c r="C12" s="13">
        <v>23666661</v>
      </c>
      <c r="D12" s="13" t="s">
        <v>14</v>
      </c>
      <c r="E12" s="27" t="s">
        <v>123</v>
      </c>
      <c r="F12" s="13"/>
      <c r="G12" s="13"/>
      <c r="H12" s="23">
        <v>71835</v>
      </c>
      <c r="I12" s="23">
        <v>71835</v>
      </c>
      <c r="J12" s="4"/>
    </row>
    <row r="13" spans="1:10" s="1" customFormat="1" ht="12.75" outlineLevel="2">
      <c r="A13" s="20">
        <v>2</v>
      </c>
      <c r="B13" s="13" t="s">
        <v>15</v>
      </c>
      <c r="C13" s="13">
        <v>39534357</v>
      </c>
      <c r="D13" s="13" t="s">
        <v>16</v>
      </c>
      <c r="E13" s="27" t="s">
        <v>121</v>
      </c>
      <c r="F13" s="13"/>
      <c r="G13" s="13"/>
      <c r="H13" s="23">
        <v>2420</v>
      </c>
      <c r="I13" s="23">
        <v>2420</v>
      </c>
      <c r="J13" s="4"/>
    </row>
    <row r="14" spans="1:10" s="1" customFormat="1" ht="12.75" outlineLevel="2">
      <c r="A14" s="20">
        <v>3</v>
      </c>
      <c r="B14" s="13" t="s">
        <v>17</v>
      </c>
      <c r="C14" s="13">
        <v>26599613</v>
      </c>
      <c r="D14" s="13" t="s">
        <v>18</v>
      </c>
      <c r="E14" s="27" t="s">
        <v>125</v>
      </c>
      <c r="F14" s="13"/>
      <c r="G14" s="13"/>
      <c r="H14" s="23">
        <f>154493</f>
        <v>154493</v>
      </c>
      <c r="I14" s="23">
        <f>154493</f>
        <v>154493</v>
      </c>
      <c r="J14" s="4"/>
    </row>
    <row r="15" spans="1:10" s="1" customFormat="1" ht="12.75" outlineLevel="2">
      <c r="A15" s="20">
        <v>4</v>
      </c>
      <c r="B15" s="13" t="s">
        <v>19</v>
      </c>
      <c r="C15" s="13">
        <v>28832676</v>
      </c>
      <c r="D15" s="13" t="s">
        <v>20</v>
      </c>
      <c r="E15" s="27" t="s">
        <v>158</v>
      </c>
      <c r="F15" s="13"/>
      <c r="G15" s="13"/>
      <c r="H15" s="23">
        <v>48336</v>
      </c>
      <c r="I15" s="23">
        <v>48336</v>
      </c>
      <c r="J15" s="4"/>
    </row>
    <row r="16" spans="1:9" ht="25.5">
      <c r="A16" s="20">
        <v>6</v>
      </c>
      <c r="B16" s="13" t="s">
        <v>24</v>
      </c>
      <c r="C16" s="13">
        <v>4617719</v>
      </c>
      <c r="D16" s="13" t="s">
        <v>23</v>
      </c>
      <c r="E16" s="27" t="s">
        <v>167</v>
      </c>
      <c r="F16" s="13"/>
      <c r="G16" s="13"/>
      <c r="H16" s="23">
        <f>60958+5610+42440.38</f>
        <v>109008.38</v>
      </c>
      <c r="I16" s="23">
        <f>60958+5610+42440.38</f>
        <v>109008.38</v>
      </c>
    </row>
    <row r="17" spans="1:9" ht="25.5">
      <c r="A17" s="20">
        <v>7</v>
      </c>
      <c r="B17" s="13" t="s">
        <v>25</v>
      </c>
      <c r="C17" s="13">
        <v>4547125</v>
      </c>
      <c r="D17" s="13" t="s">
        <v>23</v>
      </c>
      <c r="E17" s="27" t="s">
        <v>122</v>
      </c>
      <c r="F17" s="13"/>
      <c r="G17" s="13"/>
      <c r="H17" s="23">
        <f>100610+10760</f>
        <v>111370</v>
      </c>
      <c r="I17" s="23">
        <f>100610+10760</f>
        <v>111370</v>
      </c>
    </row>
    <row r="18" spans="1:10" s="1" customFormat="1" ht="25.5" outlineLevel="2">
      <c r="A18" s="20">
        <v>8</v>
      </c>
      <c r="B18" s="13" t="s">
        <v>26</v>
      </c>
      <c r="C18" s="13">
        <v>2880513</v>
      </c>
      <c r="D18" s="13" t="s">
        <v>27</v>
      </c>
      <c r="E18" s="27" t="s">
        <v>157</v>
      </c>
      <c r="F18" s="13"/>
      <c r="G18" s="13"/>
      <c r="H18" s="23">
        <f>100434+57287</f>
        <v>157721</v>
      </c>
      <c r="I18" s="23">
        <f>100434+57287</f>
        <v>157721</v>
      </c>
      <c r="J18" s="4"/>
    </row>
    <row r="19" spans="1:10" s="1" customFormat="1" ht="12.75" outlineLevel="2">
      <c r="A19" s="20">
        <v>9</v>
      </c>
      <c r="B19" s="13" t="s">
        <v>28</v>
      </c>
      <c r="C19" s="13">
        <v>23756152</v>
      </c>
      <c r="D19" s="13" t="s">
        <v>29</v>
      </c>
      <c r="E19" s="27" t="s">
        <v>132</v>
      </c>
      <c r="F19" s="13"/>
      <c r="G19" s="13"/>
      <c r="H19" s="23">
        <f>4020</f>
        <v>4020</v>
      </c>
      <c r="I19" s="23">
        <f>4020</f>
        <v>4020</v>
      </c>
      <c r="J19" s="4"/>
    </row>
    <row r="20" spans="1:10" s="1" customFormat="1" ht="12.75" outlineLevel="2">
      <c r="A20" s="20">
        <v>10</v>
      </c>
      <c r="B20" s="13" t="s">
        <v>30</v>
      </c>
      <c r="C20" s="13">
        <v>17656582</v>
      </c>
      <c r="D20" s="13" t="s">
        <v>31</v>
      </c>
      <c r="E20" s="27" t="s">
        <v>156</v>
      </c>
      <c r="F20" s="13"/>
      <c r="G20" s="13"/>
      <c r="H20" s="23">
        <v>66303.25</v>
      </c>
      <c r="I20" s="23">
        <v>66303.25</v>
      </c>
      <c r="J20" s="4"/>
    </row>
    <row r="21" spans="1:10" s="1" customFormat="1" ht="25.5" outlineLevel="2">
      <c r="A21" s="20">
        <v>11</v>
      </c>
      <c r="B21" s="13" t="s">
        <v>32</v>
      </c>
      <c r="C21" s="13">
        <v>8422035</v>
      </c>
      <c r="D21" s="13" t="s">
        <v>33</v>
      </c>
      <c r="E21" s="27" t="s">
        <v>164</v>
      </c>
      <c r="F21" s="13"/>
      <c r="G21" s="13"/>
      <c r="H21" s="23">
        <f>65795+124064</f>
        <v>189859</v>
      </c>
      <c r="I21" s="23">
        <f>65795+124064</f>
        <v>189859</v>
      </c>
      <c r="J21" s="4"/>
    </row>
    <row r="22" spans="1:10" s="1" customFormat="1" ht="12.75" outlineLevel="2">
      <c r="A22" s="20">
        <v>12</v>
      </c>
      <c r="B22" s="13" t="s">
        <v>34</v>
      </c>
      <c r="C22" s="13">
        <v>39742617</v>
      </c>
      <c r="D22" s="13" t="s">
        <v>35</v>
      </c>
      <c r="E22" s="27" t="s">
        <v>137</v>
      </c>
      <c r="F22" s="13"/>
      <c r="G22" s="13"/>
      <c r="H22" s="23">
        <f>17550</f>
        <v>17550</v>
      </c>
      <c r="I22" s="23">
        <f>17550</f>
        <v>17550</v>
      </c>
      <c r="J22" s="4"/>
    </row>
    <row r="23" spans="1:10" s="1" customFormat="1" ht="12.75" outlineLevel="2">
      <c r="A23" s="20">
        <v>13</v>
      </c>
      <c r="B23" s="13" t="s">
        <v>36</v>
      </c>
      <c r="C23" s="13">
        <v>20127719</v>
      </c>
      <c r="D23" s="13" t="s">
        <v>37</v>
      </c>
      <c r="E23" s="27" t="s">
        <v>150</v>
      </c>
      <c r="F23" s="13"/>
      <c r="G23" s="13"/>
      <c r="H23" s="23">
        <v>1080</v>
      </c>
      <c r="I23" s="23">
        <v>1080</v>
      </c>
      <c r="J23" s="4"/>
    </row>
    <row r="24" spans="1:10" s="1" customFormat="1" ht="12.75" outlineLevel="2">
      <c r="A24" s="20">
        <v>14</v>
      </c>
      <c r="B24" s="13" t="s">
        <v>38</v>
      </c>
      <c r="C24" s="13">
        <v>33092124</v>
      </c>
      <c r="D24" s="13" t="s">
        <v>39</v>
      </c>
      <c r="E24" s="27" t="s">
        <v>127</v>
      </c>
      <c r="F24" s="13"/>
      <c r="G24" s="13"/>
      <c r="H24" s="23">
        <f>26835</f>
        <v>26835</v>
      </c>
      <c r="I24" s="23">
        <f>26835</f>
        <v>26835</v>
      </c>
      <c r="J24" s="4"/>
    </row>
    <row r="25" spans="1:10" s="1" customFormat="1" ht="12.75" outlineLevel="2">
      <c r="A25" s="20">
        <v>15</v>
      </c>
      <c r="B25" s="13" t="s">
        <v>40</v>
      </c>
      <c r="C25" s="13">
        <v>14571643</v>
      </c>
      <c r="D25" s="13" t="s">
        <v>41</v>
      </c>
      <c r="E25" s="27" t="s">
        <v>139</v>
      </c>
      <c r="F25" s="13"/>
      <c r="G25" s="13"/>
      <c r="H25" s="23">
        <v>15091</v>
      </c>
      <c r="I25" s="23">
        <v>15091</v>
      </c>
      <c r="J25" s="4"/>
    </row>
    <row r="26" spans="1:10" s="1" customFormat="1" ht="12.75" outlineLevel="2">
      <c r="A26" s="20">
        <v>16</v>
      </c>
      <c r="B26" s="13" t="s">
        <v>114</v>
      </c>
      <c r="C26" s="13">
        <v>11963146</v>
      </c>
      <c r="D26" s="13" t="s">
        <v>21</v>
      </c>
      <c r="E26" s="27" t="s">
        <v>152</v>
      </c>
      <c r="F26" s="13"/>
      <c r="G26" s="13"/>
      <c r="H26" s="23">
        <v>105535</v>
      </c>
      <c r="I26" s="23">
        <v>105535</v>
      </c>
      <c r="J26" s="4"/>
    </row>
    <row r="27" spans="1:10" s="1" customFormat="1" ht="25.5" outlineLevel="2">
      <c r="A27" s="20">
        <v>17</v>
      </c>
      <c r="B27" s="13" t="s">
        <v>42</v>
      </c>
      <c r="C27" s="13">
        <v>9205492</v>
      </c>
      <c r="D27" s="13" t="s">
        <v>43</v>
      </c>
      <c r="E27" s="27" t="s">
        <v>120</v>
      </c>
      <c r="F27" s="13"/>
      <c r="G27" s="13"/>
      <c r="H27" s="23">
        <f>66614+108961</f>
        <v>175575</v>
      </c>
      <c r="I27" s="23">
        <f>66614+108961</f>
        <v>175575</v>
      </c>
      <c r="J27" s="4"/>
    </row>
    <row r="28" spans="1:10" s="1" customFormat="1" ht="25.5" outlineLevel="2">
      <c r="A28" s="20">
        <v>18</v>
      </c>
      <c r="B28" s="13" t="s">
        <v>44</v>
      </c>
      <c r="C28" s="13">
        <v>16285931</v>
      </c>
      <c r="D28" s="13" t="s">
        <v>45</v>
      </c>
      <c r="E28" s="27" t="s">
        <v>126</v>
      </c>
      <c r="F28" s="13"/>
      <c r="G28" s="13"/>
      <c r="H28" s="23">
        <f>76934+16395</f>
        <v>93329</v>
      </c>
      <c r="I28" s="23">
        <f>76934+16395</f>
        <v>93329</v>
      </c>
      <c r="J28" s="4"/>
    </row>
    <row r="29" spans="1:10" s="1" customFormat="1" ht="25.5" outlineLevel="2">
      <c r="A29" s="20">
        <v>19</v>
      </c>
      <c r="B29" s="13" t="s">
        <v>46</v>
      </c>
      <c r="C29" s="13">
        <v>16082325</v>
      </c>
      <c r="D29" s="13" t="s">
        <v>47</v>
      </c>
      <c r="E29" s="27" t="s">
        <v>154</v>
      </c>
      <c r="F29" s="13"/>
      <c r="G29" s="13"/>
      <c r="H29" s="23">
        <f>75498+56836.32</f>
        <v>132334.32</v>
      </c>
      <c r="I29" s="23">
        <f>75498+56836.32</f>
        <v>132334.32</v>
      </c>
      <c r="J29" s="4"/>
    </row>
    <row r="30" spans="1:10" s="1" customFormat="1" ht="12.75" outlineLevel="2">
      <c r="A30" s="20">
        <v>20</v>
      </c>
      <c r="B30" s="13" t="s">
        <v>48</v>
      </c>
      <c r="C30" s="13">
        <v>26273640</v>
      </c>
      <c r="D30" s="13" t="s">
        <v>49</v>
      </c>
      <c r="E30" s="27" t="s">
        <v>155</v>
      </c>
      <c r="F30" s="13"/>
      <c r="G30" s="13"/>
      <c r="H30" s="23">
        <v>55126.17</v>
      </c>
      <c r="I30" s="23">
        <v>55126.17</v>
      </c>
      <c r="J30" s="4"/>
    </row>
    <row r="31" spans="1:10" s="1" customFormat="1" ht="12.75" outlineLevel="2">
      <c r="A31" s="20">
        <v>21</v>
      </c>
      <c r="B31" s="13" t="s">
        <v>50</v>
      </c>
      <c r="C31" s="13">
        <v>26085922</v>
      </c>
      <c r="D31" s="13" t="s">
        <v>51</v>
      </c>
      <c r="E31" s="27" t="s">
        <v>129</v>
      </c>
      <c r="F31" s="13"/>
      <c r="G31" s="13"/>
      <c r="H31" s="23">
        <v>5820</v>
      </c>
      <c r="I31" s="23">
        <v>5820</v>
      </c>
      <c r="J31" s="4"/>
    </row>
    <row r="32" spans="1:10" s="1" customFormat="1" ht="12.75" outlineLevel="2">
      <c r="A32" s="20">
        <v>22</v>
      </c>
      <c r="B32" s="13" t="s">
        <v>52</v>
      </c>
      <c r="C32" s="13">
        <v>15448720</v>
      </c>
      <c r="D32" s="13" t="s">
        <v>53</v>
      </c>
      <c r="E32" s="27" t="s">
        <v>160</v>
      </c>
      <c r="F32" s="13"/>
      <c r="G32" s="13"/>
      <c r="H32" s="23">
        <v>73702</v>
      </c>
      <c r="I32" s="23">
        <v>73702</v>
      </c>
      <c r="J32" s="4"/>
    </row>
    <row r="33" spans="1:10" s="1" customFormat="1" ht="25.5" outlineLevel="2">
      <c r="A33" s="20">
        <v>23</v>
      </c>
      <c r="B33" s="13" t="s">
        <v>54</v>
      </c>
      <c r="C33" s="13">
        <v>13863330</v>
      </c>
      <c r="D33" s="13" t="s">
        <v>55</v>
      </c>
      <c r="E33" s="27" t="s">
        <v>162</v>
      </c>
      <c r="F33" s="13"/>
      <c r="G33" s="13"/>
      <c r="H33" s="23">
        <f>900+56641.81</f>
        <v>57541.81</v>
      </c>
      <c r="I33" s="23">
        <f>900+56641.81</f>
        <v>57541.81</v>
      </c>
      <c r="J33" s="4"/>
    </row>
    <row r="34" spans="1:10" s="1" customFormat="1" ht="25.5" outlineLevel="2">
      <c r="A34" s="20">
        <v>24</v>
      </c>
      <c r="B34" s="13" t="s">
        <v>56</v>
      </c>
      <c r="C34" s="13">
        <v>5919324</v>
      </c>
      <c r="D34" s="13" t="s">
        <v>57</v>
      </c>
      <c r="E34" s="27" t="s">
        <v>153</v>
      </c>
      <c r="F34" s="13"/>
      <c r="G34" s="13"/>
      <c r="H34" s="23">
        <f>81020+9660+99170.74</f>
        <v>189850.74</v>
      </c>
      <c r="I34" s="23">
        <f>81020+9660+99170.74</f>
        <v>189850.74</v>
      </c>
      <c r="J34" s="4"/>
    </row>
    <row r="35" spans="1:10" s="1" customFormat="1" ht="12.75" outlineLevel="2">
      <c r="A35" s="20">
        <v>25</v>
      </c>
      <c r="B35" s="13" t="s">
        <v>58</v>
      </c>
      <c r="C35" s="13">
        <v>17402584</v>
      </c>
      <c r="D35" s="13" t="s">
        <v>59</v>
      </c>
      <c r="E35" s="27" t="s">
        <v>138</v>
      </c>
      <c r="F35" s="13"/>
      <c r="G35" s="13"/>
      <c r="H35" s="23">
        <v>2595</v>
      </c>
      <c r="I35" s="23">
        <v>2595</v>
      </c>
      <c r="J35" s="4"/>
    </row>
    <row r="36" spans="1:10" s="1" customFormat="1" ht="12.75" outlineLevel="2">
      <c r="A36" s="20">
        <v>26</v>
      </c>
      <c r="B36" s="13" t="s">
        <v>60</v>
      </c>
      <c r="C36" s="13">
        <v>15427051</v>
      </c>
      <c r="D36" s="13" t="s">
        <v>61</v>
      </c>
      <c r="E36" s="27" t="s">
        <v>146</v>
      </c>
      <c r="F36" s="13"/>
      <c r="G36" s="13"/>
      <c r="H36" s="23">
        <v>420</v>
      </c>
      <c r="I36" s="23">
        <v>420</v>
      </c>
      <c r="J36" s="4"/>
    </row>
    <row r="37" spans="1:10" s="1" customFormat="1" ht="12.75" outlineLevel="2">
      <c r="A37" s="20">
        <v>27</v>
      </c>
      <c r="B37" s="13" t="s">
        <v>62</v>
      </c>
      <c r="C37" s="13">
        <v>31468800</v>
      </c>
      <c r="D37" s="13" t="s">
        <v>63</v>
      </c>
      <c r="E37" s="27" t="s">
        <v>133</v>
      </c>
      <c r="F37" s="13"/>
      <c r="G37" s="13"/>
      <c r="H37" s="23">
        <v>3540</v>
      </c>
      <c r="I37" s="23">
        <v>3540</v>
      </c>
      <c r="J37" s="4"/>
    </row>
    <row r="38" spans="1:10" s="1" customFormat="1" ht="12.75" outlineLevel="2">
      <c r="A38" s="20">
        <v>28</v>
      </c>
      <c r="B38" s="13" t="s">
        <v>64</v>
      </c>
      <c r="C38" s="13">
        <v>18158047</v>
      </c>
      <c r="D38" s="13" t="s">
        <v>65</v>
      </c>
      <c r="E38" s="27" t="s">
        <v>144</v>
      </c>
      <c r="F38" s="13"/>
      <c r="G38" s="13"/>
      <c r="H38" s="23">
        <v>780</v>
      </c>
      <c r="I38" s="23">
        <v>780</v>
      </c>
      <c r="J38" s="4"/>
    </row>
    <row r="39" spans="1:10" s="1" customFormat="1" ht="12.75" outlineLevel="2">
      <c r="A39" s="20">
        <v>29</v>
      </c>
      <c r="B39" s="13" t="s">
        <v>66</v>
      </c>
      <c r="C39" s="13">
        <v>16927632</v>
      </c>
      <c r="D39" s="13" t="s">
        <v>67</v>
      </c>
      <c r="E39" s="27" t="s">
        <v>161</v>
      </c>
      <c r="F39" s="13"/>
      <c r="G39" s="13"/>
      <c r="H39" s="23">
        <v>124398</v>
      </c>
      <c r="I39" s="23">
        <v>124398</v>
      </c>
      <c r="J39" s="4"/>
    </row>
    <row r="40" spans="1:10" s="1" customFormat="1" ht="12.75" outlineLevel="2">
      <c r="A40" s="20">
        <v>30</v>
      </c>
      <c r="B40" s="13" t="s">
        <v>68</v>
      </c>
      <c r="C40" s="13">
        <v>15190728</v>
      </c>
      <c r="D40" s="13" t="s">
        <v>69</v>
      </c>
      <c r="E40" s="27" t="s">
        <v>141</v>
      </c>
      <c r="F40" s="13"/>
      <c r="G40" s="13"/>
      <c r="H40" s="23">
        <v>43473</v>
      </c>
      <c r="I40" s="23">
        <v>43473</v>
      </c>
      <c r="J40" s="4"/>
    </row>
    <row r="41" spans="1:9" ht="12.75">
      <c r="A41" s="20">
        <v>31</v>
      </c>
      <c r="B41" s="13" t="s">
        <v>70</v>
      </c>
      <c r="C41" s="13">
        <v>14266062</v>
      </c>
      <c r="D41" s="13" t="s">
        <v>71</v>
      </c>
      <c r="E41" s="27" t="s">
        <v>143</v>
      </c>
      <c r="F41" s="13"/>
      <c r="G41" s="13"/>
      <c r="H41" s="23">
        <v>5180</v>
      </c>
      <c r="I41" s="23">
        <v>5180</v>
      </c>
    </row>
    <row r="42" spans="1:9" ht="12.75">
      <c r="A42" s="20">
        <v>32</v>
      </c>
      <c r="B42" s="13" t="s">
        <v>72</v>
      </c>
      <c r="C42" s="13">
        <v>21896567</v>
      </c>
      <c r="D42" s="13" t="s">
        <v>73</v>
      </c>
      <c r="E42" s="27" t="s">
        <v>134</v>
      </c>
      <c r="F42" s="13"/>
      <c r="G42" s="13"/>
      <c r="H42" s="23">
        <v>2730</v>
      </c>
      <c r="I42" s="23">
        <v>2730</v>
      </c>
    </row>
    <row r="43" spans="1:9" ht="25.5">
      <c r="A43" s="20">
        <v>33</v>
      </c>
      <c r="B43" s="13" t="s">
        <v>74</v>
      </c>
      <c r="C43" s="13">
        <v>672664</v>
      </c>
      <c r="D43" s="13" t="s">
        <v>75</v>
      </c>
      <c r="E43" s="27" t="s">
        <v>159</v>
      </c>
      <c r="F43" s="13"/>
      <c r="G43" s="13"/>
      <c r="H43" s="23">
        <f>12455+32071.87</f>
        <v>44526.869999999995</v>
      </c>
      <c r="I43" s="23">
        <f>12455+32071.87</f>
        <v>44526.869999999995</v>
      </c>
    </row>
    <row r="44" spans="1:9" ht="12.75">
      <c r="A44" s="20">
        <v>34</v>
      </c>
      <c r="B44" s="13" t="s">
        <v>76</v>
      </c>
      <c r="C44" s="13">
        <v>34548734</v>
      </c>
      <c r="D44" s="13" t="s">
        <v>77</v>
      </c>
      <c r="E44" s="27" t="s">
        <v>135</v>
      </c>
      <c r="F44" s="13"/>
      <c r="G44" s="13"/>
      <c r="H44" s="23">
        <v>4515</v>
      </c>
      <c r="I44" s="23">
        <v>4515</v>
      </c>
    </row>
    <row r="45" spans="1:9" ht="12.75">
      <c r="A45" s="20">
        <v>35</v>
      </c>
      <c r="B45" s="13" t="s">
        <v>78</v>
      </c>
      <c r="C45" s="13">
        <v>17195357</v>
      </c>
      <c r="D45" s="13" t="s">
        <v>79</v>
      </c>
      <c r="E45" s="27" t="s">
        <v>130</v>
      </c>
      <c r="F45" s="13"/>
      <c r="G45" s="13"/>
      <c r="H45" s="23">
        <f>5085</f>
        <v>5085</v>
      </c>
      <c r="I45" s="23">
        <f>5085</f>
        <v>5085</v>
      </c>
    </row>
    <row r="46" spans="1:9" ht="12.75">
      <c r="A46" s="20">
        <v>36</v>
      </c>
      <c r="B46" s="13" t="s">
        <v>80</v>
      </c>
      <c r="C46" s="13">
        <v>32072196</v>
      </c>
      <c r="D46" s="13" t="s">
        <v>81</v>
      </c>
      <c r="E46" s="27" t="s">
        <v>136</v>
      </c>
      <c r="F46" s="13"/>
      <c r="G46" s="13"/>
      <c r="H46" s="23">
        <v>840</v>
      </c>
      <c r="I46" s="23">
        <v>840</v>
      </c>
    </row>
    <row r="47" spans="1:9" ht="12.75">
      <c r="A47" s="20">
        <v>37</v>
      </c>
      <c r="B47" s="13" t="s">
        <v>82</v>
      </c>
      <c r="C47" s="13">
        <v>21896559</v>
      </c>
      <c r="D47" s="13" t="s">
        <v>83</v>
      </c>
      <c r="E47" s="27" t="s">
        <v>124</v>
      </c>
      <c r="F47" s="13"/>
      <c r="G47" s="13"/>
      <c r="H47" s="23">
        <v>660</v>
      </c>
      <c r="I47" s="23">
        <v>660</v>
      </c>
    </row>
    <row r="48" spans="1:9" ht="12.75">
      <c r="A48" s="20">
        <v>38</v>
      </c>
      <c r="B48" s="13" t="s">
        <v>84</v>
      </c>
      <c r="C48" s="13">
        <v>14383747</v>
      </c>
      <c r="D48" s="13" t="s">
        <v>85</v>
      </c>
      <c r="E48" s="27" t="s">
        <v>142</v>
      </c>
      <c r="F48" s="13"/>
      <c r="G48" s="13"/>
      <c r="H48" s="23">
        <v>6940</v>
      </c>
      <c r="I48" s="23">
        <v>6940</v>
      </c>
    </row>
    <row r="49" spans="1:9" ht="25.5">
      <c r="A49" s="20">
        <v>39</v>
      </c>
      <c r="B49" s="13" t="s">
        <v>86</v>
      </c>
      <c r="C49" s="13">
        <v>4485715</v>
      </c>
      <c r="D49" s="13" t="s">
        <v>87</v>
      </c>
      <c r="E49" s="27" t="s">
        <v>119</v>
      </c>
      <c r="F49" s="13"/>
      <c r="G49" s="13"/>
      <c r="H49" s="23">
        <f>4240+103428+120326+9560</f>
        <v>237554</v>
      </c>
      <c r="I49" s="23">
        <f>4240+103428+120326+9560</f>
        <v>237554</v>
      </c>
    </row>
    <row r="50" spans="1:9" ht="25.5">
      <c r="A50" s="20">
        <v>40</v>
      </c>
      <c r="B50" s="13" t="s">
        <v>88</v>
      </c>
      <c r="C50" s="13">
        <v>4426352</v>
      </c>
      <c r="D50" s="13" t="s">
        <v>87</v>
      </c>
      <c r="E50" s="27" t="s">
        <v>168</v>
      </c>
      <c r="F50" s="13"/>
      <c r="G50" s="13"/>
      <c r="H50" s="23">
        <f>1705+38897.77+43300+8105</f>
        <v>92007.76999999999</v>
      </c>
      <c r="I50" s="23">
        <f>1705+38897.77+43300+8105</f>
        <v>92007.76999999999</v>
      </c>
    </row>
    <row r="51" spans="1:9" ht="25.5">
      <c r="A51" s="20">
        <v>41</v>
      </c>
      <c r="B51" s="13" t="s">
        <v>89</v>
      </c>
      <c r="C51" s="13">
        <v>4288080</v>
      </c>
      <c r="D51" s="13" t="s">
        <v>23</v>
      </c>
      <c r="E51" s="27" t="s">
        <v>118</v>
      </c>
      <c r="F51" s="13"/>
      <c r="G51" s="13"/>
      <c r="H51" s="23">
        <f>10610+61717.68+6800+243242</f>
        <v>322369.68</v>
      </c>
      <c r="I51" s="23">
        <f>10610+61717.68+6800+243242</f>
        <v>322369.68</v>
      </c>
    </row>
    <row r="52" spans="1:9" ht="25.5">
      <c r="A52" s="20">
        <v>42</v>
      </c>
      <c r="B52" s="13" t="s">
        <v>90</v>
      </c>
      <c r="C52" s="13">
        <v>4547117</v>
      </c>
      <c r="D52" s="13" t="s">
        <v>87</v>
      </c>
      <c r="E52" s="27" t="s">
        <v>128</v>
      </c>
      <c r="F52" s="13"/>
      <c r="G52" s="13"/>
      <c r="H52" s="23">
        <f>82347</f>
        <v>82347</v>
      </c>
      <c r="I52" s="23">
        <f>82347</f>
        <v>82347</v>
      </c>
    </row>
    <row r="53" spans="1:9" ht="12.75">
      <c r="A53" s="20">
        <v>43</v>
      </c>
      <c r="B53" s="13" t="s">
        <v>91</v>
      </c>
      <c r="C53" s="13">
        <v>4354540</v>
      </c>
      <c r="D53" s="13" t="s">
        <v>87</v>
      </c>
      <c r="E53" s="27" t="s">
        <v>131</v>
      </c>
      <c r="F53" s="13"/>
      <c r="G53" s="13"/>
      <c r="H53" s="23">
        <f>4544</f>
        <v>4544</v>
      </c>
      <c r="I53" s="23">
        <f>4544</f>
        <v>4544</v>
      </c>
    </row>
    <row r="54" spans="1:9" ht="12.75">
      <c r="A54" s="20">
        <v>44</v>
      </c>
      <c r="B54" s="13" t="s">
        <v>92</v>
      </c>
      <c r="C54" s="13">
        <v>4288268</v>
      </c>
      <c r="D54" s="13" t="s">
        <v>93</v>
      </c>
      <c r="E54" s="27" t="s">
        <v>140</v>
      </c>
      <c r="F54" s="13"/>
      <c r="G54" s="13"/>
      <c r="H54" s="23">
        <f>3836</f>
        <v>3836</v>
      </c>
      <c r="I54" s="23">
        <f>3836</f>
        <v>3836</v>
      </c>
    </row>
    <row r="55" spans="1:9" ht="38.25">
      <c r="A55" s="20">
        <v>45</v>
      </c>
      <c r="B55" s="13" t="s">
        <v>94</v>
      </c>
      <c r="C55" s="13">
        <v>4305997</v>
      </c>
      <c r="D55" s="13" t="s">
        <v>95</v>
      </c>
      <c r="E55" s="27" t="s">
        <v>169</v>
      </c>
      <c r="F55" s="13"/>
      <c r="G55" s="13"/>
      <c r="H55" s="23">
        <f>36609+2830+3510+59531.31</f>
        <v>102480.31</v>
      </c>
      <c r="I55" s="23">
        <f>36609+2830+3510+59531.31</f>
        <v>102480.31</v>
      </c>
    </row>
    <row r="56" spans="1:9" ht="25.5">
      <c r="A56" s="20">
        <v>46</v>
      </c>
      <c r="B56" s="13" t="s">
        <v>96</v>
      </c>
      <c r="C56" s="13">
        <v>4546995</v>
      </c>
      <c r="D56" s="13" t="s">
        <v>97</v>
      </c>
      <c r="E56" s="27" t="s">
        <v>170</v>
      </c>
      <c r="F56" s="13"/>
      <c r="G56" s="13"/>
      <c r="H56" s="23">
        <f>9655+3300+30066.28</f>
        <v>43021.28</v>
      </c>
      <c r="I56" s="23">
        <f>9655+3300+30066.28</f>
        <v>43021.28</v>
      </c>
    </row>
    <row r="57" spans="1:9" ht="25.5">
      <c r="A57" s="20">
        <v>47</v>
      </c>
      <c r="B57" s="13" t="s">
        <v>98</v>
      </c>
      <c r="C57" s="13">
        <v>4287971</v>
      </c>
      <c r="D57" s="13" t="s">
        <v>93</v>
      </c>
      <c r="E57" s="27" t="s">
        <v>171</v>
      </c>
      <c r="F57" s="13"/>
      <c r="G57" s="13"/>
      <c r="H57" s="23">
        <f>19228+810+1770+24946.51</f>
        <v>46754.509999999995</v>
      </c>
      <c r="I57" s="23">
        <f>19228+810+1770+24946.51</f>
        <v>46754.509999999995</v>
      </c>
    </row>
    <row r="58" spans="1:9" ht="25.5">
      <c r="A58" s="20">
        <v>48</v>
      </c>
      <c r="B58" s="13" t="s">
        <v>99</v>
      </c>
      <c r="C58" s="13">
        <v>4485618</v>
      </c>
      <c r="D58" s="13" t="s">
        <v>100</v>
      </c>
      <c r="E58" s="27" t="s">
        <v>163</v>
      </c>
      <c r="F58" s="13"/>
      <c r="G58" s="13"/>
      <c r="H58" s="23">
        <f>13547+3915+43038.72</f>
        <v>60500.72</v>
      </c>
      <c r="I58" s="23">
        <f>13547+3915+43038.72</f>
        <v>60500.72</v>
      </c>
    </row>
    <row r="59" spans="1:9" ht="12.75">
      <c r="A59" s="20">
        <v>49</v>
      </c>
      <c r="B59" s="13" t="s">
        <v>101</v>
      </c>
      <c r="C59" s="13">
        <v>19840998</v>
      </c>
      <c r="D59" s="13" t="s">
        <v>102</v>
      </c>
      <c r="E59" s="27" t="s">
        <v>148</v>
      </c>
      <c r="F59" s="13"/>
      <c r="G59" s="13"/>
      <c r="H59" s="23">
        <v>2220</v>
      </c>
      <c r="I59" s="23">
        <v>2220</v>
      </c>
    </row>
    <row r="60" spans="1:9" ht="12.75">
      <c r="A60" s="20">
        <v>50</v>
      </c>
      <c r="B60" s="13" t="s">
        <v>103</v>
      </c>
      <c r="C60" s="13">
        <v>19840955</v>
      </c>
      <c r="D60" s="13" t="s">
        <v>104</v>
      </c>
      <c r="E60" s="27" t="s">
        <v>147</v>
      </c>
      <c r="F60" s="13"/>
      <c r="G60" s="13"/>
      <c r="H60" s="23">
        <v>2220</v>
      </c>
      <c r="I60" s="23">
        <v>2220</v>
      </c>
    </row>
    <row r="61" spans="1:9" ht="12.75">
      <c r="A61" s="20">
        <v>51</v>
      </c>
      <c r="B61" s="13" t="s">
        <v>105</v>
      </c>
      <c r="C61" s="13">
        <v>41913883</v>
      </c>
      <c r="D61" s="13" t="s">
        <v>115</v>
      </c>
      <c r="E61" s="27" t="s">
        <v>149</v>
      </c>
      <c r="F61" s="13"/>
      <c r="G61" s="13"/>
      <c r="H61" s="23">
        <f>2035</f>
        <v>2035</v>
      </c>
      <c r="I61" s="23">
        <f>2035</f>
        <v>2035</v>
      </c>
    </row>
    <row r="62" spans="1:9" ht="25.5">
      <c r="A62" s="20">
        <v>52</v>
      </c>
      <c r="B62" s="13" t="s">
        <v>22</v>
      </c>
      <c r="C62" s="13">
        <v>4354523</v>
      </c>
      <c r="D62" s="13" t="s">
        <v>23</v>
      </c>
      <c r="E62" s="27" t="s">
        <v>166</v>
      </c>
      <c r="F62" s="13"/>
      <c r="G62" s="13"/>
      <c r="H62" s="23">
        <f>2160+41004.33+74395</f>
        <v>117559.33</v>
      </c>
      <c r="I62" s="23">
        <f>2160+41004.33+74395</f>
        <v>117559.33</v>
      </c>
    </row>
    <row r="63" spans="1:9" ht="12.75">
      <c r="A63" s="20">
        <v>54</v>
      </c>
      <c r="B63" s="13" t="s">
        <v>106</v>
      </c>
      <c r="C63" s="13">
        <v>17994176</v>
      </c>
      <c r="D63" s="13" t="s">
        <v>116</v>
      </c>
      <c r="E63" s="27" t="s">
        <v>145</v>
      </c>
      <c r="F63" s="13"/>
      <c r="G63" s="13"/>
      <c r="H63" s="23">
        <v>2530</v>
      </c>
      <c r="I63" s="23">
        <v>2530</v>
      </c>
    </row>
    <row r="64" spans="1:9" ht="25.5">
      <c r="A64" s="20">
        <v>59</v>
      </c>
      <c r="B64" s="13" t="s">
        <v>90</v>
      </c>
      <c r="C64" s="13">
        <v>4547117</v>
      </c>
      <c r="D64" s="13" t="s">
        <v>87</v>
      </c>
      <c r="E64" s="27" t="s">
        <v>165</v>
      </c>
      <c r="F64" s="13"/>
      <c r="G64" s="13"/>
      <c r="H64" s="26">
        <f>54996.82+3800+3850</f>
        <v>62646.82</v>
      </c>
      <c r="I64" s="26">
        <f>54996.82+3800+3850</f>
        <v>62646.82</v>
      </c>
    </row>
    <row r="65" spans="1:9" ht="12.75">
      <c r="A65" s="20">
        <v>64</v>
      </c>
      <c r="B65" s="13" t="s">
        <v>107</v>
      </c>
      <c r="C65" s="13">
        <v>4288349</v>
      </c>
      <c r="D65" s="13" t="s">
        <v>23</v>
      </c>
      <c r="E65" s="27" t="s">
        <v>151</v>
      </c>
      <c r="F65" s="13"/>
      <c r="G65" s="13"/>
      <c r="H65" s="23">
        <v>840</v>
      </c>
      <c r="I65" s="23">
        <v>840</v>
      </c>
    </row>
    <row r="66" spans="1:9" ht="12.75">
      <c r="A66" s="20">
        <v>65</v>
      </c>
      <c r="B66" s="21"/>
      <c r="C66" s="13"/>
      <c r="D66" s="13"/>
      <c r="E66" s="21"/>
      <c r="F66" s="13"/>
      <c r="G66" s="13"/>
      <c r="H66" s="23"/>
      <c r="I66" s="23"/>
    </row>
    <row r="67" spans="5:9" ht="19.5" customHeight="1">
      <c r="E67" s="24" t="s">
        <v>108</v>
      </c>
      <c r="H67" s="25">
        <f>SUM(H12:H66)</f>
        <v>3295884.96</v>
      </c>
      <c r="I67" s="25">
        <f>SUM(I12:I66)</f>
        <v>3295884.96</v>
      </c>
    </row>
    <row r="69" spans="2:5" ht="12.75">
      <c r="B69" s="14" t="s">
        <v>109</v>
      </c>
      <c r="D69" s="15" t="s">
        <v>110</v>
      </c>
      <c r="E69" s="16" t="s">
        <v>113</v>
      </c>
    </row>
    <row r="70" spans="2:5" ht="12.75">
      <c r="B70" s="18" t="s">
        <v>111</v>
      </c>
      <c r="D70" s="19" t="s">
        <v>112</v>
      </c>
      <c r="E70" s="16" t="s">
        <v>174</v>
      </c>
    </row>
  </sheetData>
  <sheetProtection/>
  <printOptions/>
  <pageMargins left="0.24" right="0.28" top="0.43" bottom="0.35" header="0.28" footer="0.2"/>
  <pageSetup fitToHeight="0" fitToWidth="1" horizontalDpi="600" verticalDpi="600" orientation="landscape" paperSize="9" scale="70"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 Cosma</dc:creator>
  <cp:keywords/>
  <dc:description/>
  <cp:lastModifiedBy>Vlad Cosma</cp:lastModifiedBy>
  <cp:lastPrinted>2023-07-27T09:49:14Z</cp:lastPrinted>
  <dcterms:created xsi:type="dcterms:W3CDTF">2022-02-18T06:41:25Z</dcterms:created>
  <dcterms:modified xsi:type="dcterms:W3CDTF">2023-07-27T09:50:00Z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2057-10.2.0.7480</vt:lpwstr>
  </property>
</Properties>
</file>