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cestRegistruDeLucru"/>
  <bookViews>
    <workbookView xWindow="32767" yWindow="32767" windowWidth="28800" windowHeight="10905" tabRatio="724" activeTab="6"/>
  </bookViews>
  <sheets>
    <sheet name="Date Furnizor" sheetId="1" r:id="rId1"/>
    <sheet name="crit_resurse_logistica" sheetId="2" r:id="rId2"/>
    <sheet name="crit_resurse_umane" sheetId="3" r:id="rId3"/>
    <sheet name="crit_resurse_umane (2)" sheetId="4" r:id="rId4"/>
    <sheet name="crit_resurse_tehnice" sheetId="5" r:id="rId5"/>
    <sheet name="crit_disponibilitate" sheetId="6" r:id="rId6"/>
    <sheet name="oferta radiologie" sheetId="7" r:id="rId7"/>
    <sheet name="Tabel aparatura" sheetId="8" r:id="rId8"/>
    <sheet name="RADIOLOGIE" sheetId="9" state="hidden" r:id="rId9"/>
    <sheet name="Norme" sheetId="10" r:id="rId10"/>
  </sheets>
  <externalReferences>
    <externalReference r:id="rId13"/>
    <externalReference r:id="rId14"/>
    <externalReference r:id="rId15"/>
    <externalReference r:id="rId16"/>
  </externalReferences>
  <definedNames>
    <definedName name="_xlnm._FilterDatabase" localSheetId="9" hidden="1">'Norme'!$A$1:$C$12</definedName>
    <definedName name="aparat">'[1]Date Furnizor'!$C$7</definedName>
    <definedName name="Cat_Pers" localSheetId="8">'[2]Norme'!$A$2:$A$24</definedName>
    <definedName name="Cat_pers" localSheetId="7">'[3]Sheet1'!$A$1:$A$9</definedName>
    <definedName name="Cat_Pers">'Norme'!$A$2:$A$12</definedName>
    <definedName name="Cat_Pers_Pct" localSheetId="8">'[2]Norme'!$A$2:$C$24</definedName>
    <definedName name="Cat_Pers_Pct">'Norme'!$A$2:$C$12</definedName>
    <definedName name="Cat_pers_rad">'[4]Sheet4'!$A$1:$A$5</definedName>
    <definedName name="CUI">'Date Furnizor'!$C$5</definedName>
    <definedName name="Data_Compl" localSheetId="8">'[2]Date Furnizor'!$C$2</definedName>
    <definedName name="Data_Compl">'Date Furnizor'!$C$2</definedName>
    <definedName name="Disp" localSheetId="8">'[2]Norme'!$A$42:$A$44</definedName>
    <definedName name="Disp">'Norme'!$A$30:$A$32</definedName>
    <definedName name="Disp_Pct" localSheetId="8">'[2]Norme'!$A$42:$B$44</definedName>
    <definedName name="Disp_Pct">'Norme'!$A$30:$B$32</definedName>
    <definedName name="Furn_Adr_Ap">'Date Furnizor'!$C$16</definedName>
    <definedName name="Furn_Adr_Bl">'Date Furnizor'!$C$13</definedName>
    <definedName name="Furn_Adr_Et">'Date Furnizor'!$C$15</definedName>
    <definedName name="Furn_Adr_Fax">'Date Furnizor'!$C$19</definedName>
    <definedName name="Furn_Adr_Fix">'Date Furnizor'!$C$18</definedName>
    <definedName name="Furn_Adr_Jud">'Date Furnizor'!$C$9</definedName>
    <definedName name="Furn_Adr_Loc">'Date Furnizor'!$C$10</definedName>
    <definedName name="Furn_Adr_Mail">'Date Furnizor'!$C$20</definedName>
    <definedName name="Furn_Adr_Mobil">'Date Furnizor'!$C$17</definedName>
    <definedName name="Furn_Adr_Nr">'Date Furnizor'!$C$12</definedName>
    <definedName name="Furn_Adr_Sc">'Date Furnizor'!$C$14</definedName>
    <definedName name="Furn_Adr_Str">'Date Furnizor'!$C$11</definedName>
    <definedName name="Furn_Adr_Web">'Date Furnizor'!$C$21</definedName>
    <definedName name="Furn_Banca">'Date Furnizor'!$C$22</definedName>
    <definedName name="Furn_Cont">'Date Furnizor'!$C$24</definedName>
    <definedName name="Furn_Den" localSheetId="8">'[2]Date Furnizor'!$C$4</definedName>
    <definedName name="Furn_Den">'Date Furnizor'!$C$4</definedName>
    <definedName name="Furn_ReprLeg_CNP">'Date Furnizor'!$C$8</definedName>
    <definedName name="Furn_ReprLeg_Nume" localSheetId="8">'[2]Date Furnizor'!$C$6</definedName>
    <definedName name="Furn_ReprLeg_Nume">'Date Furnizor'!$C$6</definedName>
    <definedName name="Furn_ReprLeg_PreNume" localSheetId="8">'[2]Date Furnizor'!$C$7</definedName>
    <definedName name="Furn_ReprLeg_PreNume">'Date Furnizor'!$C$7</definedName>
    <definedName name="Furn_Sucursala">'Date Furnizor'!$C$23</definedName>
    <definedName name="PL_Adr_Ap">'Date Furnizor'!$C$38</definedName>
    <definedName name="PL_Adr_Bl">'Date Furnizor'!$C$35</definedName>
    <definedName name="PL_Adr_Et">'Date Furnizor'!$C$37</definedName>
    <definedName name="PL_Adr_Fax">'Date Furnizor'!$C$41</definedName>
    <definedName name="PL_Adr_Fix">'Date Furnizor'!$C$40</definedName>
    <definedName name="PL_Adr_Jud">'Date Furnizor'!$C$31</definedName>
    <definedName name="PL_Adr_Loc">'Date Furnizor'!$C$32</definedName>
    <definedName name="PL_Adr_Mail">'Date Furnizor'!$C$42</definedName>
    <definedName name="PL_Adr_Mobil">'Date Furnizor'!$C$39</definedName>
    <definedName name="PL_Adr_Nr">'Date Furnizor'!$C$34</definedName>
    <definedName name="PL_Adr_Sc">'Date Furnizor'!$C$36</definedName>
    <definedName name="PL_Adr_Str">'Date Furnizor'!$C$33</definedName>
    <definedName name="PL_Adr_Web">'Date Furnizor'!$C$43</definedName>
    <definedName name="PL_Den" localSheetId="8">'[2]Date Furnizor'!$C$27</definedName>
    <definedName name="PL_Den">'Date Furnizor'!$C$27</definedName>
    <definedName name="PL_PersCont_CNP">'Date Furnizor'!$C$30</definedName>
    <definedName name="PL_PersCont_Nume">'Date Furnizor'!$C$28</definedName>
    <definedName name="PL_PersCont_Prenume">'Date Furnizor'!$C$29</definedName>
    <definedName name="_xlnm.Print_Area" localSheetId="5">'crit_disponibilitate'!$A$1:$D$16</definedName>
    <definedName name="_xlnm.Print_Area" localSheetId="1">'crit_resurse_logistica'!$A$1:$E$28</definedName>
    <definedName name="_xlnm.Print_Area" localSheetId="4">'crit_resurse_tehnice'!$A$1:$N$38</definedName>
    <definedName name="_xlnm.Print_Area" localSheetId="2">'crit_resurse_umane'!$A$1:$H$24</definedName>
    <definedName name="_xlnm.Print_Area" localSheetId="3">'crit_resurse_umane (2)'!$A$1:$H$24</definedName>
    <definedName name="_xlnm.Print_Area" localSheetId="0">'Date Furnizor'!$A$1:$C$51</definedName>
    <definedName name="_xlnm.Print_Area" localSheetId="7">'Tabel aparatura'!$A$1:$P$25</definedName>
    <definedName name="_xlnm.Print_Titles" localSheetId="4">'crit_resurse_tehnice'!$8:$8</definedName>
    <definedName name="_xlnm.Print_Titles" localSheetId="8">'RADIOLOGIE'!$5:$5</definedName>
    <definedName name="_xlnm.Print_Titles" localSheetId="7">'Tabel aparatura'!$1:$6</definedName>
    <definedName name="proc_Diminuare" localSheetId="3">#REF!</definedName>
    <definedName name="proc_Diminuare">#REF!</definedName>
    <definedName name="Program_F">'[4]Sheet1'!$A$20:$A$22</definedName>
    <definedName name="Program_P">'[4]Sheet1'!$A$20:$B$22</definedName>
    <definedName name="s">'[1]Date Furnizor'!$C$4</definedName>
    <definedName name="Tip">'[3]Sheet1'!$H$1:$H$6</definedName>
    <definedName name="Tip_Act" localSheetId="8">'[2]Norme'!$A$29:$A$34</definedName>
    <definedName name="Tip_Act">'Norme'!$A$17:$A$22</definedName>
    <definedName name="Tip_Contr" localSheetId="8">'[2]Norme'!$A$38:$A$39</definedName>
    <definedName name="Tip_Contr">'Norme'!$A$26:$A$27</definedName>
    <definedName name="v">'[1]Date Furnizor'!$C$27</definedName>
    <definedName name="xx">'[1]Norme'!$A$31:$B$33</definedName>
    <definedName name="xxx">'[1]Date Furnizor'!$C$2</definedName>
  </definedNames>
  <calcPr fullCalcOnLoad="1"/>
</workbook>
</file>

<file path=xl/comments1.xml><?xml version="1.0" encoding="utf-8"?>
<comments xmlns="http://schemas.openxmlformats.org/spreadsheetml/2006/main">
  <authors>
    <author>AncutaAmb</author>
  </authors>
  <commentList>
    <comment ref="C2" authorId="0">
      <text>
        <r>
          <rPr>
            <b/>
            <sz val="8"/>
            <rFont val="Tahoma"/>
            <family val="2"/>
          </rPr>
          <t>Tip zz/ll/aaaa
 sau
zz.ll.aaaa</t>
        </r>
        <r>
          <rPr>
            <sz val="8"/>
            <rFont val="Tahoma"/>
            <family val="2"/>
          </rPr>
          <t xml:space="preserve">
</t>
        </r>
      </text>
    </comment>
  </commentList>
</comments>
</file>

<file path=xl/comments5.xml><?xml version="1.0" encoding="utf-8"?>
<comments xmlns="http://schemas.openxmlformats.org/spreadsheetml/2006/main">
  <authors>
    <author>User</author>
  </authors>
  <commentList>
    <comment ref="N9"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0"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1"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2"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3"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4"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5"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6"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7"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8"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19"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 ref="N20" authorId="0">
      <text>
        <r>
          <rPr>
            <sz val="8"/>
            <rFont val="Tahoma"/>
            <family val="2"/>
          </rPr>
          <t xml:space="preserve">
Aparatele mai vechi de 15 ani nu se puncteaza;
Aparatele cu o vechime de pana la 9 ani se puncteaza 100%;
Pentru aparatele cu o vechime de peste 9 ani dar nu mai mult de 15 ani punctajul se diminueaza cu cate 15% pentru fiecare an.</t>
        </r>
      </text>
    </comment>
  </commentList>
</comments>
</file>

<file path=xl/comments8.xml><?xml version="1.0" encoding="utf-8"?>
<comments xmlns="http://schemas.openxmlformats.org/spreadsheetml/2006/main">
  <authors>
    <author>CJASS Constanta</author>
    <author>GM</author>
  </authors>
  <commentList>
    <comment ref="K7" authorId="0">
      <text>
        <r>
          <rPr>
            <sz val="8"/>
            <rFont val="Tahoma"/>
            <family val="2"/>
          </rPr>
          <t>Nr/Data contractului de service incheiat cu un furnizor avizat de Ministerul Sanatatii.</t>
        </r>
      </text>
    </comment>
    <comment ref="F8" authorId="1">
      <text>
        <r>
          <rPr>
            <b/>
            <sz val="8"/>
            <rFont val="Tahoma"/>
            <family val="2"/>
          </rPr>
          <t>GM:</t>
        </r>
        <r>
          <rPr>
            <sz val="8"/>
            <rFont val="Tahoma"/>
            <family val="2"/>
          </rPr>
          <t xml:space="preserve">
Contract vanzare-cumparare, comodat, etc</t>
        </r>
      </text>
    </comment>
    <comment ref="G8" authorId="1">
      <text>
        <r>
          <rPr>
            <b/>
            <sz val="8"/>
            <rFont val="Tahoma"/>
            <family val="2"/>
          </rPr>
          <t>GM:</t>
        </r>
        <r>
          <rPr>
            <sz val="8"/>
            <rFont val="Tahoma"/>
            <family val="2"/>
          </rPr>
          <t xml:space="preserve">
Numarul si data facturii, nr./data contract comodat, etc</t>
        </r>
      </text>
    </comment>
    <comment ref="H8" authorId="1">
      <text>
        <r>
          <rPr>
            <b/>
            <sz val="8"/>
            <rFont val="Tahoma"/>
            <family val="2"/>
          </rPr>
          <t>GM:</t>
        </r>
        <r>
          <rPr>
            <sz val="8"/>
            <rFont val="Tahoma"/>
            <family val="2"/>
          </rPr>
          <t xml:space="preserve">
Nr./Data buletinului de verificare periodica</t>
        </r>
      </text>
    </comment>
    <comment ref="J8" authorId="1">
      <text>
        <r>
          <rPr>
            <b/>
            <sz val="8"/>
            <rFont val="Tahoma"/>
            <family val="2"/>
          </rPr>
          <t>GM:</t>
        </r>
        <r>
          <rPr>
            <sz val="8"/>
            <rFont val="Tahoma"/>
            <family val="2"/>
          </rPr>
          <t xml:space="preserve">
Data pana la care este valabil buletinul de verificare  </t>
        </r>
      </text>
    </comment>
    <comment ref="O8" authorId="1">
      <text>
        <r>
          <rPr>
            <b/>
            <sz val="8"/>
            <rFont val="Tahoma"/>
            <family val="2"/>
          </rPr>
          <t>GM:</t>
        </r>
        <r>
          <rPr>
            <sz val="8"/>
            <rFont val="Tahoma"/>
            <family val="2"/>
          </rPr>
          <t xml:space="preserve">
Nr./Data buletinului de verificare periodica</t>
        </r>
      </text>
    </comment>
    <comment ref="P8" authorId="1">
      <text>
        <r>
          <rPr>
            <b/>
            <sz val="8"/>
            <rFont val="Tahoma"/>
            <family val="2"/>
          </rPr>
          <t>GM:</t>
        </r>
        <r>
          <rPr>
            <sz val="8"/>
            <rFont val="Tahoma"/>
            <family val="2"/>
          </rPr>
          <t xml:space="preserve">
Data pana la care este valabil buletinul de verificare  </t>
        </r>
      </text>
    </comment>
  </commentList>
</comments>
</file>

<file path=xl/sharedStrings.xml><?xml version="1.0" encoding="utf-8"?>
<sst xmlns="http://schemas.openxmlformats.org/spreadsheetml/2006/main" count="768" uniqueCount="561">
  <si>
    <t>Răspundem de corectitudinea şi exactitatea datelor</t>
  </si>
  <si>
    <t>Data întocmirii</t>
  </si>
  <si>
    <t>Reprezentant legal</t>
  </si>
  <si>
    <t>Categorie/
Tip aparat</t>
  </si>
  <si>
    <t>Denumire aparat/
dispozitiv</t>
  </si>
  <si>
    <t>Numar şi serie</t>
  </si>
  <si>
    <t>LOGISTICA</t>
  </si>
  <si>
    <t>website</t>
  </si>
  <si>
    <t>TOTAL</t>
  </si>
  <si>
    <t>Distributia rezultatelor investigatiilor la medicul care a recomandat investigatia</t>
  </si>
  <si>
    <t>retea de transmisie imagini interne (RIS)</t>
  </si>
  <si>
    <t>transmisie de imagini in perimetrul 
limitrof si la distanta (PACS)</t>
  </si>
  <si>
    <t>PUNCTE</t>
  </si>
  <si>
    <t>A</t>
  </si>
  <si>
    <t>B</t>
  </si>
  <si>
    <t>C</t>
  </si>
  <si>
    <t>Criteriu</t>
  </si>
  <si>
    <t>NOTA</t>
  </si>
  <si>
    <t>Se va completa conform specificatiilor tehnice ale aparaturii</t>
  </si>
  <si>
    <t>Nume si prenume</t>
  </si>
  <si>
    <t>CNP</t>
  </si>
  <si>
    <t>BI/CI - serie si nr.</t>
  </si>
  <si>
    <t>Asigurare de raspundere civila</t>
  </si>
  <si>
    <t>Contract</t>
  </si>
  <si>
    <t>nr.</t>
  </si>
  <si>
    <t>valabila pana la</t>
  </si>
  <si>
    <t>valoare</t>
  </si>
  <si>
    <t xml:space="preserve">nr. contract </t>
  </si>
  <si>
    <t>Tip contract**</t>
  </si>
  <si>
    <t>** - se va specifica in forma legala in care se exercita activitatea (contr. munca, PFA)</t>
  </si>
  <si>
    <t>data eliberarii</t>
  </si>
  <si>
    <t>data expirarii</t>
  </si>
  <si>
    <t>Categorie personal</t>
  </si>
  <si>
    <t>Medic specialist explorari functionale</t>
  </si>
  <si>
    <t>Medic primar explorari functionale</t>
  </si>
  <si>
    <t>Bioinginer</t>
  </si>
  <si>
    <t>Fizician</t>
  </si>
  <si>
    <t>Asistent medical de radiologie cu studii superioare</t>
  </si>
  <si>
    <t>Asistent medical de radiologie fara studii superioare</t>
  </si>
  <si>
    <t>Personal auxiliar - tehnician aparatura</t>
  </si>
  <si>
    <t>Cod parafa (dupa caz)</t>
  </si>
  <si>
    <t>Punctajul se acorda la o norma de minim 6 ore/zi</t>
  </si>
  <si>
    <t>Nr. Crt</t>
  </si>
  <si>
    <t>Act detinere</t>
  </si>
  <si>
    <t>Tip act</t>
  </si>
  <si>
    <t>Nr. act</t>
  </si>
  <si>
    <t xml:space="preserve">Ecografia </t>
  </si>
  <si>
    <t>Total</t>
  </si>
  <si>
    <t>EVALUARE LOGISTICA</t>
  </si>
  <si>
    <t>EVALUARE RESURSE UMANE</t>
  </si>
  <si>
    <t>EVALUARE RESURSE TEHNICE</t>
  </si>
  <si>
    <t>Caracteristici</t>
  </si>
  <si>
    <t>x</t>
  </si>
  <si>
    <t>DA/NU</t>
  </si>
  <si>
    <t xml:space="preserve">Arhiva CD                     </t>
  </si>
  <si>
    <t xml:space="preserve">Arhivă de mare capacitate (PACS)                     </t>
  </si>
  <si>
    <t>Software dedicat activitatii de laborator, care sa contina inregistrarea si evidenta biletelor de trimitere (serie si numar, CNP, cod parafa, nr. de contract medic, tipul si numarul investigatiilor recomandate), eliberarea buletinelor de analiza si arhivarea datelor de laborator, precum si raportarea activitatii desfasurate in conformitate cu formatul solicitat de casa de asigurari de sanatate.</t>
  </si>
  <si>
    <t>Date generale despre Furnizor şi punct de lucru</t>
  </si>
  <si>
    <t>Denumirea completă</t>
  </si>
  <si>
    <t>Judeţ</t>
  </si>
  <si>
    <t>Localitate</t>
  </si>
  <si>
    <t>Strada</t>
  </si>
  <si>
    <t>Nr.</t>
  </si>
  <si>
    <t>Bloc</t>
  </si>
  <si>
    <t>Scara</t>
  </si>
  <si>
    <t>Etaj</t>
  </si>
  <si>
    <t>Apartament</t>
  </si>
  <si>
    <t>Nume</t>
  </si>
  <si>
    <t>Prenume</t>
  </si>
  <si>
    <t>Telefon</t>
  </si>
  <si>
    <t>Mobil</t>
  </si>
  <si>
    <t>Fix</t>
  </si>
  <si>
    <t>Fax</t>
  </si>
  <si>
    <t>Email</t>
  </si>
  <si>
    <t>Adresa web</t>
  </si>
  <si>
    <t>Date Bancare</t>
  </si>
  <si>
    <t>Banca</t>
  </si>
  <si>
    <t>Sucursala</t>
  </si>
  <si>
    <t>Cont</t>
  </si>
  <si>
    <t>I. Date despre Furnizor</t>
  </si>
  <si>
    <t>II. Date despre Punctul de lucru</t>
  </si>
  <si>
    <t>Persoana de contact</t>
  </si>
  <si>
    <t>Adresa de funcţionare a punctului de lucru</t>
  </si>
  <si>
    <t xml:space="preserve">Data completării:  </t>
  </si>
  <si>
    <t>Vă rugăm să completaţi cu atenţie toate câmpurile solicitate (dacă informaţia există)</t>
  </si>
  <si>
    <t>În câmpurile în care nu aveţi ce completa scrieţi caracterul #</t>
  </si>
  <si>
    <t>Atenţie !!!</t>
  </si>
  <si>
    <t>Foile de calcul se completează de la stânga la dreapta şi de sus în jos</t>
  </si>
  <si>
    <t>ATENŢIE  LA CORECTITUDINEA DATELOR</t>
  </si>
  <si>
    <t>Telefon contact Punct de lucru</t>
  </si>
  <si>
    <t>(semnătură, ştampilă)</t>
  </si>
  <si>
    <t>Luni-vineri 12 ore/zi</t>
  </si>
  <si>
    <t>Luni-vineri, sambata, duminica si sarbatorile legale 12 ore/zi</t>
  </si>
  <si>
    <t>Alt</t>
  </si>
  <si>
    <t>Nr.
crt.</t>
  </si>
  <si>
    <t>Norma (Ore/Zi)</t>
  </si>
  <si>
    <t>Atestat de studii complementare/ competenţe
(dupa caz)</t>
  </si>
  <si>
    <t>Data act</t>
  </si>
  <si>
    <t>Aviz de utilizare/ Buletin de verificare periodica
(DA/NU)</t>
  </si>
  <si>
    <t>contract de cumparare</t>
  </si>
  <si>
    <t>contract de inchiriere</t>
  </si>
  <si>
    <t>contract de leasing</t>
  </si>
  <si>
    <t>factura</t>
  </si>
  <si>
    <t>Tipuri de acte</t>
  </si>
  <si>
    <t>Cod Identificare Fiscală (CIF/CUI)</t>
  </si>
  <si>
    <t>Celulele se completează folosind liste de selecţie (acolo unde sunt puse la dispoziţie) sau prin dactilografiere ţinând cont de restricţiile impuse prin regulile de validare</t>
  </si>
  <si>
    <t>Notă privind modul de completare a machetei</t>
  </si>
  <si>
    <r>
      <t xml:space="preserve">Dacă un furnizor are mai multe puncte de lucru, datele din zona: </t>
    </r>
    <r>
      <rPr>
        <b/>
        <sz val="12"/>
        <color indexed="12"/>
        <rFont val="Garamond"/>
        <family val="1"/>
      </rPr>
      <t>I. Date despre Furnizor</t>
    </r>
    <r>
      <rPr>
        <sz val="12"/>
        <color indexed="12"/>
        <rFont val="Garamond"/>
        <family val="1"/>
      </rPr>
      <t>, TREBUIE să fie identice ÎN TOATE fişierele cu datele punctelor de lucru</t>
    </r>
  </si>
  <si>
    <r>
      <t xml:space="preserve">În anexele puse la dispoziţie </t>
    </r>
    <r>
      <rPr>
        <b/>
        <sz val="12"/>
        <color indexed="10"/>
        <rFont val="Garamond"/>
        <family val="1"/>
      </rPr>
      <t>NU SE ADAUGA ŞI NU SE ŞTERG RÂNDURI, COLOANE, CELULE sau FOI DE CALCUL (sheet-uri)</t>
    </r>
  </si>
  <si>
    <t>Calculul punctajului aferent se face automat, dacă datele introduse sunt complete şi valide</t>
  </si>
  <si>
    <r>
      <t xml:space="preserve">Datele din: </t>
    </r>
    <r>
      <rPr>
        <b/>
        <sz val="12"/>
        <color indexed="20"/>
        <rFont val="Garamond"/>
        <family val="1"/>
      </rPr>
      <t>Zona II: Date despre Punctul de lucru</t>
    </r>
    <r>
      <rPr>
        <sz val="12"/>
        <color indexed="20"/>
        <rFont val="Garamond"/>
        <family val="1"/>
      </rPr>
      <t xml:space="preserve"> - se vor completa obligatoriu, chiar si in cazul in care adresa punctului de lucru corespunde cu cea a sediului social sau furnizorul nu are puncte de lucru.</t>
    </r>
  </si>
  <si>
    <r>
      <t>Adresa sediu social al</t>
    </r>
    <r>
      <rPr>
        <sz val="12"/>
        <color indexed="10"/>
        <rFont val="Garamond"/>
        <family val="1"/>
      </rPr>
      <t xml:space="preserve"> </t>
    </r>
    <r>
      <rPr>
        <sz val="12"/>
        <rFont val="Garamond"/>
        <family val="1"/>
      </rPr>
      <t>furnizorului de servicii medicale contractant</t>
    </r>
  </si>
  <si>
    <t>Pentru evitarea modificării accidentale a structurii machetelor (foilor de calcul) s-a limitat posibilitatea de acces/selecţie doar la celulele în care trebuie introduse date</t>
  </si>
  <si>
    <t>Datele pentru completarea antetului şi semnăturii din următoarele anexe se preiau automat din această filă (nu se completează separat)</t>
  </si>
  <si>
    <t>Datele se completează doar în celulele la care este permis accesul, cu fundal galben (de regulă)</t>
  </si>
  <si>
    <t>TOTAL PUNCTE PUNCT DE LUCRU</t>
  </si>
  <si>
    <r>
      <t xml:space="preserve">Dacă un furnizor are un punct de lucru la sediul social, datele din zona: </t>
    </r>
    <r>
      <rPr>
        <b/>
        <sz val="12"/>
        <color indexed="10"/>
        <rFont val="Garamond"/>
        <family val="1"/>
      </rPr>
      <t>II. Date despre Punctul de lucru</t>
    </r>
    <r>
      <rPr>
        <sz val="12"/>
        <color indexed="10"/>
        <rFont val="Garamond"/>
        <family val="1"/>
      </rPr>
      <t xml:space="preserve">, TREBUIE să fie </t>
    </r>
    <r>
      <rPr>
        <b/>
        <sz val="12"/>
        <color indexed="10"/>
        <rFont val="Garamond"/>
        <family val="1"/>
      </rPr>
      <t>identice</t>
    </r>
    <r>
      <rPr>
        <sz val="12"/>
        <color indexed="10"/>
        <rFont val="Garamond"/>
        <family val="1"/>
      </rPr>
      <t xml:space="preserve"> cu cele din zona: </t>
    </r>
    <r>
      <rPr>
        <b/>
        <sz val="12"/>
        <color indexed="10"/>
        <rFont val="Garamond"/>
        <family val="1"/>
      </rPr>
      <t>I. Date despre Furnizor</t>
    </r>
  </si>
  <si>
    <t>Tip Contract</t>
  </si>
  <si>
    <t>Contract muncă</t>
  </si>
  <si>
    <t>PFA</t>
  </si>
  <si>
    <t>Vechime
aparat</t>
  </si>
  <si>
    <t>C1</t>
  </si>
  <si>
    <t>C2</t>
  </si>
  <si>
    <t>C3</t>
  </si>
  <si>
    <t>C4</t>
  </si>
  <si>
    <t>C5</t>
  </si>
  <si>
    <t>C6</t>
  </si>
  <si>
    <t>C7</t>
  </si>
  <si>
    <t>C8</t>
  </si>
  <si>
    <t>C9</t>
  </si>
  <si>
    <t>C10</t>
  </si>
  <si>
    <t>C11</t>
  </si>
  <si>
    <t>C12</t>
  </si>
  <si>
    <t>C13</t>
  </si>
  <si>
    <t>C14</t>
  </si>
  <si>
    <t>C15</t>
  </si>
  <si>
    <t>C16</t>
  </si>
  <si>
    <t>C17</t>
  </si>
  <si>
    <t>C18</t>
  </si>
  <si>
    <t>C19</t>
  </si>
  <si>
    <t>C20</t>
  </si>
  <si>
    <t>C21</t>
  </si>
  <si>
    <t>C22</t>
  </si>
  <si>
    <t>C23</t>
  </si>
  <si>
    <t>DA/
NU</t>
  </si>
  <si>
    <t>Puncte</t>
  </si>
  <si>
    <t>CRITERIUL: DISPONIBILITATE</t>
  </si>
  <si>
    <t>Norma</t>
  </si>
  <si>
    <t>Verificare Completare campuri obligatorii</t>
  </si>
  <si>
    <r>
      <t xml:space="preserve">Dacă un furnizor are mai multe puncte de lucru, pentru fiecare dintre acestea completează câte o machetă (fişier XLS), cu nume de forma: </t>
    </r>
    <r>
      <rPr>
        <b/>
        <sz val="12"/>
        <color indexed="10"/>
        <rFont val="Garamond"/>
        <family val="1"/>
      </rPr>
      <t>Macheta_Radio_XXXXXX_PL_YY.xls</t>
    </r>
    <r>
      <rPr>
        <sz val="12"/>
        <color indexed="10"/>
        <rFont val="Garamond"/>
        <family val="1"/>
      </rPr>
      <t xml:space="preserve">, unde XXXXXX reprezintă Codul Fiscal, iar </t>
    </r>
    <r>
      <rPr>
        <b/>
        <sz val="12"/>
        <color indexed="10"/>
        <rFont val="Garamond"/>
        <family val="1"/>
      </rPr>
      <t xml:space="preserve">YY </t>
    </r>
    <r>
      <rPr>
        <sz val="12"/>
        <color indexed="10"/>
        <rFont val="Garamond"/>
        <family val="1"/>
      </rPr>
      <t>reprezintă numărul punctului de lucru, cu valori între 01 şi 99</t>
    </r>
  </si>
  <si>
    <t>contract de comodat</t>
  </si>
  <si>
    <t>act de primire</t>
  </si>
  <si>
    <r>
      <t xml:space="preserve">Campurile tip data se completeaza in formatul: </t>
    </r>
    <r>
      <rPr>
        <b/>
        <sz val="12"/>
        <rFont val="Garamond"/>
        <family val="1"/>
      </rPr>
      <t xml:space="preserve">zz/ll/aaaa </t>
    </r>
    <r>
      <rPr>
        <sz val="12"/>
        <rFont val="Garamond"/>
        <family val="1"/>
      </rPr>
      <t>sau</t>
    </r>
    <r>
      <rPr>
        <b/>
        <sz val="12"/>
        <rFont val="Garamond"/>
        <family val="1"/>
      </rPr>
      <t xml:space="preserve"> zz.ll.aaaa</t>
    </r>
  </si>
  <si>
    <t>BGO</t>
  </si>
  <si>
    <t>GSO</t>
  </si>
  <si>
    <t>LSO</t>
  </si>
  <si>
    <t>manuala</t>
  </si>
  <si>
    <t>automata</t>
  </si>
  <si>
    <t>nr_detectori</t>
  </si>
  <si>
    <t>dozare</t>
  </si>
  <si>
    <t>injectare</t>
  </si>
  <si>
    <t>2-3 ore</t>
  </si>
  <si>
    <t>3-8 ore</t>
  </si>
  <si>
    <t>acces</t>
  </si>
  <si>
    <t>2-8 sectiuni</t>
  </si>
  <si>
    <t>16-32 sectiuni</t>
  </si>
  <si>
    <t>peste 32 sectiuni</t>
  </si>
  <si>
    <t>nr_sect</t>
  </si>
  <si>
    <t>full 3D</t>
  </si>
  <si>
    <t>rotating mip</t>
  </si>
  <si>
    <t>programe complexe de vizualizare a imaginilor</t>
  </si>
  <si>
    <t>side-by-side</t>
  </si>
  <si>
    <t>reconstructii</t>
  </si>
  <si>
    <t>aplicatii</t>
  </si>
  <si>
    <t>tip_detector</t>
  </si>
  <si>
    <t>printer digital</t>
  </si>
  <si>
    <t>injector automat - sc iodata</t>
  </si>
  <si>
    <t>statie de post procesare si software aferent</t>
  </si>
  <si>
    <t>accesorii</t>
  </si>
  <si>
    <r>
      <t>Program de lucru (</t>
    </r>
    <r>
      <rPr>
        <sz val="8"/>
        <color indexed="10"/>
        <rFont val="Arial"/>
        <family val="2"/>
      </rPr>
      <t>ore/săpt</t>
    </r>
    <r>
      <rPr>
        <sz val="8"/>
        <rFont val="Arial"/>
        <family val="2"/>
      </rPr>
      <t>)</t>
    </r>
  </si>
  <si>
    <t>Notă:</t>
  </si>
  <si>
    <r>
      <t xml:space="preserve">Norma de lucru pentru personalul medico sanitar din compartimentele de radioimagistică este de </t>
    </r>
    <r>
      <rPr>
        <b/>
        <sz val="8"/>
        <color indexed="14"/>
        <rFont val="Arial"/>
        <family val="2"/>
      </rPr>
      <t>30 ore/săpt</t>
    </r>
    <r>
      <rPr>
        <sz val="8"/>
        <color indexed="10"/>
        <rFont val="Arial"/>
        <family val="2"/>
      </rPr>
      <t xml:space="preserve">. (5 zile x 6 ore), cu excepţia medicilor de explorari funcţionale care au norma de </t>
    </r>
    <r>
      <rPr>
        <b/>
        <sz val="8"/>
        <color indexed="14"/>
        <rFont val="Arial"/>
        <family val="2"/>
      </rPr>
      <t>35 ore/săpt</t>
    </r>
    <r>
      <rPr>
        <sz val="8"/>
        <color indexed="10"/>
        <rFont val="Arial"/>
        <family val="2"/>
      </rPr>
      <t>. (cf. Ord.870/2004)</t>
    </r>
  </si>
  <si>
    <r>
      <rPr>
        <b/>
        <sz val="10"/>
        <rFont val="Arial"/>
        <family val="2"/>
      </rPr>
      <t>c1</t>
    </r>
    <r>
      <rPr>
        <sz val="10"/>
        <rFont val="Arial"/>
        <family val="2"/>
      </rPr>
      <t xml:space="preserve"> - date de contact (adresa, telefon, fax, mail pentru laboratoarele/punctele de lucru din structura, orar de functionare, acreditari)</t>
    </r>
  </si>
  <si>
    <r>
      <rPr>
        <b/>
        <sz val="10"/>
        <rFont val="Arial"/>
        <family val="2"/>
      </rPr>
      <t>c2</t>
    </r>
    <r>
      <rPr>
        <sz val="10"/>
        <rFont val="Arial"/>
        <family val="0"/>
      </rPr>
      <t xml:space="preserve"> - chestionar de satisfactie a pacientilor</t>
    </r>
  </si>
  <si>
    <r>
      <t>Punctajul pentru criteriile A si C2 se acorda pentru un singur punct de lucru</t>
    </r>
    <r>
      <rPr>
        <sz val="10"/>
        <color indexed="10"/>
        <rFont val="Arial"/>
        <family val="2"/>
      </rPr>
      <t>, la alegerea furnizorului.</t>
    </r>
    <r>
      <rPr>
        <sz val="10"/>
        <rFont val="Arial"/>
        <family val="2"/>
      </rPr>
      <t xml:space="preserve">  La celelalte puncte de lucru se lasă necompletat (galben)</t>
    </r>
  </si>
  <si>
    <t xml:space="preserve"> Garantie/Contract service
(DA/NU)</t>
  </si>
  <si>
    <t>Data fabricatiei</t>
  </si>
  <si>
    <t xml:space="preserve">Certif. membru asoc. profesionala (CMR, OAMGMAMR, altele)               </t>
  </si>
  <si>
    <t>NOTA 1: In situatia in care furnizorul are mai multe puncte de lucru se intocmesc tabele pentru fiecare dintre acestea</t>
  </si>
  <si>
    <t>NOTA 2: Se puncteaza doar echipamentele utilizate pentru serviciile ce se contracteaza</t>
  </si>
  <si>
    <r>
      <t xml:space="preserve">Termen de valabilitate act </t>
    </r>
    <r>
      <rPr>
        <sz val="10"/>
        <color indexed="10"/>
        <rFont val="Times New Roman"/>
        <family val="1"/>
      </rPr>
      <t>**)</t>
    </r>
  </si>
  <si>
    <t>**) - Pentru aparatura cumparata se va completa data limita cf. duratei de utilizare recomandata de producator</t>
  </si>
  <si>
    <t xml:space="preserve">*) - Se puncteaza daca in documentatia de detinere si punere in functiune exista dovada documentata a aplicatiilor instalate pe echipamente </t>
  </si>
  <si>
    <t>Asistenti generalisti pt. Eco + ATI</t>
  </si>
  <si>
    <t xml:space="preserve">PROGRAM DE ACTIVITATE FURNIZOR (cf. anexei 20) </t>
  </si>
  <si>
    <t>NORME</t>
  </si>
  <si>
    <t>Medic de familie -(punctajul se acordă
pentru medicii de familie care efectuează servicii
medicale paraclinice – EKG si/sau spirometrie în baza actelor adiţionale
încheiate la contractele de furnizare de servicii medicale în asistenţa
medicală primară)*)</t>
  </si>
  <si>
    <t>CT</t>
  </si>
  <si>
    <t>printer analog</t>
  </si>
  <si>
    <t>Punctajul pentru criteriul B se acorda pentru fiecare punct de lucru</t>
  </si>
  <si>
    <t xml:space="preserve">operational-instalat si cu aparate conectate pentru transmitere de date </t>
  </si>
  <si>
    <t>Furnizor:</t>
  </si>
  <si>
    <r>
      <t xml:space="preserve">    Estimari investigaţii paraclinice de radiologie imagistică medicală </t>
    </r>
    <r>
      <rPr>
        <b/>
        <sz val="12"/>
        <color indexed="8"/>
        <rFont val="Tahoma"/>
        <family val="2"/>
      </rPr>
      <t>ș</t>
    </r>
    <r>
      <rPr>
        <b/>
        <sz val="12"/>
        <color indexed="8"/>
        <rFont val="Times New Roman"/>
        <family val="1"/>
      </rPr>
      <t>i</t>
    </r>
    <r>
      <rPr>
        <b/>
        <sz val="12"/>
        <rFont val="Times New Roman"/>
        <family val="1"/>
      </rPr>
      <t xml:space="preserve"> medicină nucleară</t>
    </r>
  </si>
  <si>
    <t>Nr. crt</t>
  </si>
  <si>
    <t xml:space="preserve">Denumire examinare radiologică/imagistică medicală /medicină nucleară            </t>
  </si>
  <si>
    <t>Numar investigatii estimat</t>
  </si>
  <si>
    <t xml:space="preserve">Tarif propus   - lei - </t>
  </si>
  <si>
    <t>Valoare</t>
  </si>
  <si>
    <t xml:space="preserve">Tarif decontat de casa de asigurări de sănătate       - lei - </t>
  </si>
  <si>
    <t>Procent diminuare %</t>
  </si>
  <si>
    <r>
      <t>I. Radiologie - Imagistică medicală</t>
    </r>
    <r>
      <rPr>
        <sz val="10"/>
        <rFont val="Courier New"/>
        <family val="3"/>
      </rPr>
      <t xml:space="preserve">                     </t>
    </r>
  </si>
  <si>
    <r>
      <t>A. Investigaţii convenţionale</t>
    </r>
    <r>
      <rPr>
        <sz val="10"/>
        <rFont val="Courier New"/>
        <family val="3"/>
      </rPr>
      <t xml:space="preserve">                            </t>
    </r>
  </si>
  <si>
    <r>
      <t>1. Investigaţii cu radiaţii ionizante</t>
    </r>
    <r>
      <rPr>
        <sz val="10"/>
        <rFont val="Courier New"/>
        <family val="3"/>
      </rPr>
      <t xml:space="preserve">                     </t>
    </r>
  </si>
  <si>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</si>
  <si>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</si>
  <si>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</si>
  <si>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</si>
  <si>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a) Braţ                                                  </t>
  </si>
  <si>
    <t xml:space="preserve">b) Cot                                                    </t>
  </si>
  <si>
    <t xml:space="preserve">c) Antebraţ                                        </t>
  </si>
  <si>
    <t xml:space="preserve">d) Pumn                                           </t>
  </si>
  <si>
    <t xml:space="preserve">e) Mână                                                    </t>
  </si>
  <si>
    <t xml:space="preserve">f) Şold                                                    </t>
  </si>
  <si>
    <t xml:space="preserve">g) Coapsă                                                </t>
  </si>
  <si>
    <t xml:space="preserve">h) Genunchi                                              </t>
  </si>
  <si>
    <t xml:space="preserve">i) Gambă                                                </t>
  </si>
  <si>
    <t xml:space="preserve">j) Gleznă                                                </t>
  </si>
  <si>
    <t xml:space="preserve">k) Picior                                             </t>
  </si>
  <si>
    <t xml:space="preserve">l) Calcaneu                                            </t>
  </si>
  <si>
    <t xml:space="preserve">Examen radiologic articulaţii sacroiliace*1)             </t>
  </si>
  <si>
    <t xml:space="preserve">Examen radiologic centură scapulară*1)                  </t>
  </si>
  <si>
    <t xml:space="preserve">Examen radiologic coloană vertebrală/segment*1)         </t>
  </si>
  <si>
    <t xml:space="preserve">Examen radiologic torace ansamblu*1)                     </t>
  </si>
  <si>
    <t xml:space="preserve">Examen radiologic torace osos (sau părţi) în mai multe planuri/Examen radiologic torace şi organe toracice*1)      </t>
  </si>
  <si>
    <t xml:space="preserve">Examen radiologic vizualizare generală a abdomenului  nativ*1)                    </t>
  </si>
  <si>
    <t xml:space="preserve">Examen radiologic tract digestiv superior (inclusiv unghiul duodenojejunal) cu substanţă de contrast*1)  </t>
  </si>
  <si>
    <t xml:space="preserve">Examen radiologic tract digestiv până la regiunea ileocecală, cu substanţă de contrast*1)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</si>
  <si>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</si>
  <si>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</si>
  <si>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</si>
  <si>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</si>
  <si>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</si>
  <si>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 xml:space="preserve">Examen radiologie retrograd de uretră sau vezică urinară cu substanţă de contrast </t>
  </si>
  <si>
    <t xml:space="preserve">Examen radiologic uretră, vezică urinară la copil cu  substanţă de contrast    </t>
  </si>
  <si>
    <t>Examen radiologic uter şi oviduct cu substanţă de contrast</t>
  </si>
  <si>
    <t xml:space="preserve">Radiografie retroalveolară                        </t>
  </si>
  <si>
    <t xml:space="preserve">Radiografie panoramică                    </t>
  </si>
  <si>
    <t xml:space="preserve">Mamografie în două planuri*1)                </t>
  </si>
  <si>
    <t xml:space="preserve"> Obligatoriu în baza unui bilet de trimitere investigaţia se efectuează pentru ambii sâni, cu excepţia situaţiilor în care asigurata are mastectomie unilaterală - Tariful se  referă la examinarea pentru un sân</t>
  </si>
  <si>
    <t xml:space="preserve">    </t>
  </si>
  <si>
    <t xml:space="preserve">Sialografia, galactografia sinusuri, fistulografie cu substanţă de contrast   </t>
  </si>
  <si>
    <t xml:space="preserve">Osteodensitometrie segmentară (DXA)*1)              </t>
  </si>
  <si>
    <r>
      <t>2. Investigaţii neiradiante</t>
    </r>
    <r>
      <rPr>
        <sz val="10"/>
        <rFont val="Courier New"/>
        <family val="3"/>
      </rPr>
      <t xml:space="preserve">                           </t>
    </r>
  </si>
  <si>
    <t xml:space="preserve">Ecografie generală (abdomen + pelvis)*1)   </t>
  </si>
  <si>
    <t xml:space="preserve">Ecografie abdomen*1)                            </t>
  </si>
  <si>
    <t xml:space="preserve">Ecografie pelvis*1)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</si>
  <si>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</si>
  <si>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</si>
  <si>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</si>
  <si>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</si>
  <si>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</si>
  <si>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de organ/articulaţie/părţi moi*2)          </t>
  </si>
  <si>
    <t xml:space="preserve">Ecografie obstetricală anomalii trimestrul II             </t>
  </si>
  <si>
    <t xml:space="preserve">Ecografie obstetricală anomalii trimestrul I cu TN        </t>
  </si>
  <si>
    <t xml:space="preserve">Senologie imagistică*1)                                    </t>
  </si>
  <si>
    <t xml:space="preserve">Obligatoriu în baza unui bilet de trimitere investigaţia se efectuează pentru ambii sâni, cu excepţia situaţiilor în care asigurata are mastectomie unilaterală - Tariful se  referă la examinarea pentru un sân     </t>
  </si>
  <si>
    <t xml:space="preserve">Ecocardiografie                                        </t>
  </si>
  <si>
    <t xml:space="preserve">Ecocardiografie + Doppler                              </t>
  </si>
  <si>
    <t xml:space="preserve">Ecocardiografie + Doppler color                            </t>
  </si>
  <si>
    <t xml:space="preserve">Ecocardiografie transesofagiană                           </t>
  </si>
  <si>
    <t xml:space="preserve">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</si>
  <si>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</si>
  <si>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</si>
  <si>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</si>
  <si>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</si>
  <si>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</si>
  <si>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</si>
  <si>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</si>
  <si>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</si>
  <si>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</si>
  <si>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</si>
  <si>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</si>
  <si>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</si>
  <si>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CT buco-maxilo-facial nativ şi cu substanţă de contrast</t>
  </si>
  <si>
    <t>CT regiune gât nativ şi cu substanţă de contrast</t>
  </si>
  <si>
    <t>CT regiune toracică nativ şi cu substanţă de contrast</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</si>
  <si>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</si>
  <si>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</si>
  <si>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</si>
  <si>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</si>
  <si>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</si>
  <si>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</si>
  <si>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</si>
  <si>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</si>
  <si>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</si>
  <si>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</si>
  <si>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</si>
  <si>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</si>
  <si>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</si>
  <si>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</si>
  <si>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</si>
  <si>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</si>
  <si>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</si>
  <si>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 xml:space="preserve">RMN regiuni coloana vertebrală (cervicală, toracică,  lombosacrată) nativ              </t>
  </si>
  <si>
    <t xml:space="preserve">RMN abdominal nativ                                       </t>
  </si>
  <si>
    <t xml:space="preserve">RMN pelvin nativ                                         </t>
  </si>
  <si>
    <t>RMN extremităţi nativ/segment (genunchi, cot, gleznă etc.)</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</si>
  <si>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</si>
  <si>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</si>
  <si>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</si>
  <si>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</si>
  <si>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</si>
  <si>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</si>
  <si>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</si>
  <si>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</si>
  <si>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</si>
  <si>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</si>
  <si>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</si>
  <si>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</si>
  <si>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</si>
  <si>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</si>
  <si>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</si>
  <si>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</si>
  <si>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</si>
  <si>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</si>
  <si>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</si>
  <si>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 xml:space="preserve">RMN sâni nativ                                            </t>
  </si>
  <si>
    <t xml:space="preserve">RMN sâni nativ şi cu substanţă de contrast                </t>
  </si>
  <si>
    <r>
      <t>II. Medicină nucleară</t>
    </r>
    <r>
      <rPr>
        <sz val="10"/>
        <rFont val="Courier New"/>
        <family val="3"/>
      </rPr>
      <t xml:space="preserve">                                  </t>
    </r>
  </si>
  <si>
    <t xml:space="preserve">Scintigrafia renală                                     </t>
  </si>
  <si>
    <t xml:space="preserve">Scintigrafia cerebrală (scintigrafie SPECT perfuzie cerebrală - 30/90 min de la inj.)       </t>
  </si>
  <si>
    <t xml:space="preserve">Studiu radioizotopic de perfuzie miocardică la efort (scintigrafie SPECT perfuzie miocardică efort)       </t>
  </si>
  <si>
    <t xml:space="preserve">Studiu radioizotopic de perfuzie miocardică în repaus (scintigrafie SPECT perfuzie miocardică repaus)         </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</si>
  <si>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</si>
  <si>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</si>
  <si>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</si>
  <si>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</si>
  <si>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</si>
  <si>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</si>
  <si>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Reprezentant legal:</t>
  </si>
  <si>
    <t>vnjjnjd</t>
  </si>
  <si>
    <t xml:space="preserve">Medic cu competenţă/supraspecializare/atestat studii 10 puncte; complementare Eco obtinuta in ultimii 5 ani </t>
  </si>
  <si>
    <t>Medic cu competenţă/supraspecializare/atestat de studii 15 puncte; complementare Eco de mai mult de 5 ani</t>
  </si>
  <si>
    <t>Furnizor de servicii medicale paraclinice:</t>
  </si>
  <si>
    <t>Sediu social</t>
  </si>
  <si>
    <t>Punct de lucru</t>
  </si>
  <si>
    <t>Contract CAS</t>
  </si>
  <si>
    <t>Aparatura din dotare - Radiologie si Imagistica</t>
  </si>
  <si>
    <t>Tip</t>
  </si>
  <si>
    <t>Denumire tip aparat/
dispozitiv</t>
  </si>
  <si>
    <t>Document care dovedeste detinerea legala a aparatului</t>
  </si>
  <si>
    <t>Aviz de utilizare/Buletin de verificare periodica ANMDM</t>
  </si>
  <si>
    <t>Contract Service/
Întretinere periodică</t>
  </si>
  <si>
    <t>Aviz MS/ANMDM furnizor service</t>
  </si>
  <si>
    <t>Aviz CNCAN service</t>
  </si>
  <si>
    <t>Tipul documentului</t>
  </si>
  <si>
    <t>Numarul si data documentului</t>
  </si>
  <si>
    <t>Data eliberarii</t>
  </si>
  <si>
    <t>Valabil pana la data</t>
  </si>
  <si>
    <t>Furnizor/Prestator</t>
  </si>
  <si>
    <t>Data</t>
  </si>
  <si>
    <t>Nr./Data eliberarii</t>
  </si>
  <si>
    <t xml:space="preserve">ecografia </t>
  </si>
  <si>
    <t>Nota :Se intocmeste cate un tabel pentru fiecare punct de lucru.In situatia in care exista mai multe aparate,se insereaza un rand nou pentru fiecare aparat.Se trec numai echipamentele utilizate  pentru serviciile ce se contracteaza cu Cas Constanta</t>
  </si>
  <si>
    <t>In vederea acordarii punctajului pentru fiecare dispozitiv medical detinut, se va prezenta anexa la contractul de achizitie,anexa care descrie si confirma configuratia tehnica a respectivului dispozitiv.</t>
  </si>
  <si>
    <t xml:space="preserve">Pentru accesorii, antene si aplicatiile software, se puncteaza daca in documentatia de detinere si de punere in fuctiune exista dovada documentata a echipamentelor </t>
  </si>
  <si>
    <t>semnatura   ………………..</t>
  </si>
  <si>
    <t>nu exista</t>
  </si>
  <si>
    <t>Digitizer pentru medii transparente</t>
  </si>
  <si>
    <t>I. Radiologie - Imagistică medicală</t>
  </si>
  <si>
    <t>A. Investigaţii convenţionale</t>
  </si>
  <si>
    <t>1. Investigaţii cu radiaţii ionizante</t>
  </si>
  <si>
    <t>Examen radiologic cranian standard*1)</t>
  </si>
  <si>
    <t>Examen radiologic cranian în proiecţie sinusuri 
anterioare ale fetei*1)</t>
  </si>
  <si>
    <t>Examen radiologic părţi schelet în 2 planuri*1)</t>
  </si>
  <si>
    <t>Radiografie de membre*1):</t>
  </si>
  <si>
    <t>a.1) Braţ drept</t>
  </si>
  <si>
    <t>a.2) Braţ stâng</t>
  </si>
  <si>
    <t>b.1) Cot drept</t>
  </si>
  <si>
    <t>b.2) Cot stâng</t>
  </si>
  <si>
    <t>c.1) Antebraţ drept</t>
  </si>
  <si>
    <t>c.2) Antebraț stâng</t>
  </si>
  <si>
    <t>d.1) Pumn drept</t>
  </si>
  <si>
    <t>d.2) Pumn stâng</t>
  </si>
  <si>
    <t>e.1) Mână dreaptă</t>
  </si>
  <si>
    <t>e.2) Mână stângă</t>
  </si>
  <si>
    <t>f.1) Şold drept</t>
  </si>
  <si>
    <t>f.2) Șold stâng</t>
  </si>
  <si>
    <t>g.1) Coapsă dreaptă</t>
  </si>
  <si>
    <t>g.2) Coapsă stângă</t>
  </si>
  <si>
    <t>h.1) Genunchi drept</t>
  </si>
  <si>
    <t>h.2) Genunchi stâng</t>
  </si>
  <si>
    <t>i.1) Gambă dreaptă</t>
  </si>
  <si>
    <t>i.2) Gambă stângă</t>
  </si>
  <si>
    <t>j.1) Gleznă dreaptă</t>
  </si>
  <si>
    <t>j.2) Gleznă stângă</t>
  </si>
  <si>
    <t>k.1) Picior drept</t>
  </si>
  <si>
    <t>k.2) Picior stâng</t>
  </si>
  <si>
    <t>l.1) Calcaneu drept</t>
  </si>
  <si>
    <t>l.2) Calcaneu stâng</t>
  </si>
  <si>
    <t>Examen radiologic articulaţii sacroiliace*1)</t>
  </si>
  <si>
    <t>Examen radiologic centură scapulară*1)</t>
  </si>
  <si>
    <t>Examen radiologic coloană vertebrală cervicală*1)</t>
  </si>
  <si>
    <t>Examen radiologic coloană vertebrală toracală*1)</t>
  </si>
  <si>
    <t>Examen radiologic coloană vertebrală lombosacrată*1)</t>
  </si>
  <si>
    <t>Examen radiologic torace ansamblu*1)</t>
  </si>
  <si>
    <t>Examen radiologic torace osos (sau părţi)
 în mai multe planuri/Examen radiologic
torace şi organe toracice*1)</t>
  </si>
  <si>
    <t>Examen radiologic vizualizare generală a abdomenului nativ*1)</t>
  </si>
  <si>
    <t>Examen radiologic tract digestiv superior 
(inclusiv unghiul duodenojejunal) cu substanţă de contrast *1)</t>
  </si>
  <si>
    <t>Examen radiologic tract digestiv până la regiunea
 ileocecală, cu substanţă de contrast*1)</t>
  </si>
  <si>
    <t>Examen radiologic colon dublu contrast</t>
  </si>
  <si>
    <t>Examen radiologic colon la copil, inclusiv dezinvaginare</t>
  </si>
  <si>
    <t>Examen radiologic tract urinar (urografie minutată) 
cu substanţă de contrast</t>
  </si>
  <si>
    <t>Cistografie de reflux cu substanţă de contrast</t>
  </si>
  <si>
    <t>Pielografie</t>
  </si>
  <si>
    <t>Examen radiologie retrograd de uretră
 sau vezică urinară cu substanţă de contrast</t>
  </si>
  <si>
    <t>Examen radiologic uretră, vezică urinară
 la copil cu substanţă de contrast</t>
  </si>
  <si>
    <t>Radiografie retroalveolară</t>
  </si>
  <si>
    <t>Radiografie panoramică</t>
  </si>
  <si>
    <t xml:space="preserve">Mamografie analogică în două planuri*1)
-Obligatoriu în baza unui bilet de trimitere investigaţia se efectuează pentru ambii sâni, cu excepţia situaţiilor în care asigurata are mastectomie unilaterală
-Tariful se referă la examinarea pentru un sân
</t>
  </si>
  <si>
    <t xml:space="preserve">Mamografie digitală 2D *1)
Obligatoriu în baza unui bilet de trimitere, 
cu excepţia situaţiilor în care asigurata are
mastectomie unilaterală
</t>
  </si>
  <si>
    <t>Mamografie cu tomosinteză unilaterală*3)</t>
  </si>
  <si>
    <t>Mamografie cu tomosinteză bilaterală*3)</t>
  </si>
  <si>
    <t>Sialografia, galactografia sinusuri,
 fistulografie cu substanţă de contrast</t>
  </si>
  <si>
    <t>Osteodensitometrie segmentară (DXA)*1)</t>
  </si>
  <si>
    <t>2. Investigaţii neiradiante</t>
  </si>
  <si>
    <t>Ecografie generală (abdomen + pelvis)*1)</t>
  </si>
  <si>
    <t>Ecografie abdomen*1)</t>
  </si>
  <si>
    <t>Ecografie pelvis*1)</t>
  </si>
  <si>
    <t>Ecografie a aparatului urinar/genital masculin</t>
  </si>
  <si>
    <t>Ecografie transvaginală/transrectală</t>
  </si>
  <si>
    <t>Ecografie Doppler cervical artere - carotide și vertebrale</t>
  </si>
  <si>
    <t>Ecografie Doppler artere membre superioare</t>
  </si>
  <si>
    <t>Ecografie Doppler artere membre inferioare</t>
  </si>
  <si>
    <t>Ecografie Doppler alte artere</t>
  </si>
  <si>
    <t>Ecografie Doppler vene membre superioare</t>
  </si>
  <si>
    <t>Ecografie Doppler vene membre inferioare</t>
  </si>
  <si>
    <t>Ecografie Doppler alte vene</t>
  </si>
  <si>
    <t>Ecografie ganglionară</t>
  </si>
  <si>
    <t>Ecografie transfontanelară</t>
  </si>
  <si>
    <t>Ecografie de organ/articulaţie/părţi moi*2)</t>
  </si>
  <si>
    <t>Ecografie obstetricală anomalii trimestrul II*4)</t>
  </si>
  <si>
    <t>Ecografie musculoscheletală</t>
  </si>
  <si>
    <t>Ecografie cutanată</t>
  </si>
  <si>
    <t>Ecografie obstetricală anomalii trimestrul I cu TN*4)</t>
  </si>
  <si>
    <t>Senologie imagistică*1)
-Obligatoriu în baza unui bilet de trimitere investigaţia se efectuează 
pentru ambii sâni, cu excepţia situaţiilor în care
 asigurata are mastectomie unilaterală
-Tariful se referă la examinarea pentru un sân</t>
  </si>
  <si>
    <t>Ecocardiografie</t>
  </si>
  <si>
    <t>Ecocardiografie + Doppler</t>
  </si>
  <si>
    <t>Ecocardiografie + Doppler color</t>
  </si>
  <si>
    <t>Ecocardiografie transesofagiană</t>
  </si>
  <si>
    <t>Ecocardiografie de efort</t>
  </si>
  <si>
    <t>B. Investigaţii de înaltă performanţă</t>
  </si>
  <si>
    <t>CT craniu nativ</t>
  </si>
  <si>
    <t>CT buco-maxilo-facial nativ</t>
  </si>
  <si>
    <t>CT regiune gât nativ</t>
  </si>
  <si>
    <t>CT regiune toracică nativ</t>
  </si>
  <si>
    <t>CT abdomen nativ</t>
  </si>
  <si>
    <t>CT pelvis nativ</t>
  </si>
  <si>
    <t>CT coloană vertebrală cervicală nativ</t>
  </si>
  <si>
    <t>CT coloană vertebrală toracală nativ</t>
  </si>
  <si>
    <t>CT coloană vertebrală lombară nativ</t>
  </si>
  <si>
    <t>CT membru superior drept nativ</t>
  </si>
  <si>
    <t>CT membru superior stâng nativ</t>
  </si>
  <si>
    <t>CT membru inferior drept nativ</t>
  </si>
  <si>
    <t>CT membru inferior stâng nativ</t>
  </si>
  <si>
    <t>CT mastoidă</t>
  </si>
  <si>
    <t>CT sinusuri</t>
  </si>
  <si>
    <t>CT craniu nativ şi cu substanţă de contrast</t>
  </si>
  <si>
    <t>CT hipofiză cu substanţă de contrast</t>
  </si>
  <si>
    <t>CT abdomen nativ şi cu substanţă de contrast administrată intravenos</t>
  </si>
  <si>
    <t>CT pelvis nativ şi cu substanţă de contrast administrată intravenos</t>
  </si>
  <si>
    <t>CT coloană vertebrală cervicală nativ şi cu substanţă 
de contrast administrată intravenos</t>
  </si>
  <si>
    <t>CT coloană vertebrală toracală nativ şi cu 
substanţă de contrast administrată intravenos</t>
  </si>
  <si>
    <t>CT coloană vertebrală lombară nativ şi cu 
substanţă de contrast administrată intravenos</t>
  </si>
  <si>
    <t>CT membru superior drept nativ şi cu
 substanţă de contrast administrată intravenos</t>
  </si>
  <si>
    <t>CT membru superior stâng nativ şi cu 
substanţă de contrast administrată intravenos</t>
  </si>
  <si>
    <t>CT membru inferior drept nativ şi cu 
substanţă de contrast administrată intravenos</t>
  </si>
  <si>
    <t>CT membru inferior stâng nativ şi cu 
substanţă de contrast administrată intravenos</t>
  </si>
  <si>
    <t>CT ureche internă</t>
  </si>
  <si>
    <t>Uro CT</t>
  </si>
  <si>
    <t>Angiografie CT membru superior drept</t>
  </si>
  <si>
    <t>Angiografie CT membru superior stâng</t>
  </si>
  <si>
    <t>Angiografie CT membru inferior drept</t>
  </si>
  <si>
    <t>Angiografie CT membru inferior stâng</t>
  </si>
  <si>
    <t>Angiografie CT craniu</t>
  </si>
  <si>
    <t>Angiografie CT regiune cervicală</t>
  </si>
  <si>
    <t>Angiografie CT torace</t>
  </si>
  <si>
    <t>Angiografie CT abdomen</t>
  </si>
  <si>
    <t>Angiografie CT pelvis</t>
  </si>
  <si>
    <t>Angiocoronarografie CT</t>
  </si>
  <si>
    <t>RMN craniocerebral nativ</t>
  </si>
  <si>
    <t>RMN sinusuri</t>
  </si>
  <si>
    <t>RMN torace nativ</t>
  </si>
  <si>
    <t>RMN gât nativ</t>
  </si>
  <si>
    <t>RMN coloana vertebrală cervicală nativ</t>
  </si>
  <si>
    <t>RMN coloana vertebrală toracică nativ</t>
  </si>
  <si>
    <t>RMN coloana vertebrală lombosacrată nativ</t>
  </si>
  <si>
    <t>RMN abdominal nativ</t>
  </si>
  <si>
    <t>RMN pelvin nativ</t>
  </si>
  <si>
    <t>RMN șold – articulație coxo femurală nativ</t>
  </si>
  <si>
    <t>RMN nativ genunchi drept</t>
  </si>
  <si>
    <t>RMN nativ genunchi stâng</t>
  </si>
  <si>
    <t>RMN nativ cot drept</t>
  </si>
  <si>
    <t>RMN nativ cot stâng</t>
  </si>
  <si>
    <t>RMN nativ gleznă dreaptă</t>
  </si>
  <si>
    <t>RMN nativ gleznă stângă</t>
  </si>
  <si>
    <t>RMN extremităţi nativ alte segmente</t>
  </si>
  <si>
    <t>RMN umăr nativ</t>
  </si>
  <si>
    <t>RMN umăr nativ şi cu substanţă de contrast</t>
  </si>
  <si>
    <t>RMN torace nativ şi cu substanţă de contrast</t>
  </si>
  <si>
    <t>RMN regiune cervicală nativ şi cu substanţă de contrast</t>
  </si>
  <si>
    <t>RMN cranio-cerebral nativ şi cu substanţă de contrast</t>
  </si>
  <si>
    <t>RMN coloana vertebrală cervicală nativ şi cu substanţă de contrast</t>
  </si>
  <si>
    <t>RMN coloana vertebrală toracală nativ şi cu substanţă de contrast</t>
  </si>
  <si>
    <t>RMN coloana vertebrală lombosacrată nativ şi cu substanţă de contrast</t>
  </si>
  <si>
    <t>RMN abdominal nativ şi cu substanţă de contrast</t>
  </si>
  <si>
    <t>RMN pelvin nativ şi cu substanţă de contrast</t>
  </si>
  <si>
    <t>RMN șold – articulație cox femurală nativ și cu substanță de contrast</t>
  </si>
  <si>
    <t>RMN extrem, nativ genunchi drept cu substanţă de contrast</t>
  </si>
  <si>
    <t>RMN extrem, nativ genunchi stâng cu substanţă de contrast</t>
  </si>
  <si>
    <t>RMN extremități nativ cot drept cu substanţă de contrast</t>
  </si>
  <si>
    <t>RMN extremități nativ cot stâng cu substanţă de contrast</t>
  </si>
  <si>
    <t>RMN extremități nativ gleznă dreaptă cu substanţă de contrast</t>
  </si>
  <si>
    <t>RMN extremități nativ gleznă stângă cu substanţă de contrast</t>
  </si>
  <si>
    <t>RMN extremități nativ alte segmente cu substanţă de contrast</t>
  </si>
  <si>
    <t>RMN cord nativ</t>
  </si>
  <si>
    <t>RMN cord nativ şi cu substanţă de contrast</t>
  </si>
  <si>
    <t>RMN hipofiză cu substanţă de contrast</t>
  </si>
  <si>
    <t>Uro RMN cu substanţă de contrast</t>
  </si>
  <si>
    <t>Angiografia RMN trunchiuri supraaortice</t>
  </si>
  <si>
    <t>Angiografia RMN artere renale sau aorta</t>
  </si>
  <si>
    <t>Angiografie RMN craniu</t>
  </si>
  <si>
    <t>Angiografie RMN abdomen</t>
  </si>
  <si>
    <t>Angiografie RMN pelvis</t>
  </si>
  <si>
    <t>Angiografie RMN membru superior drept</t>
  </si>
  <si>
    <t>Angiografie RMN membru superior stâng</t>
  </si>
  <si>
    <t>Angiografie RMN membru inferior drept</t>
  </si>
  <si>
    <t>Angiografie RMN membru inferior stâng</t>
  </si>
  <si>
    <t>Angiografie RMN alt segment</t>
  </si>
  <si>
    <t>Angiografia carotidiană cu substanţă de contrast</t>
  </si>
  <si>
    <t>RMN abdominal cu substanţă de contrast şi colangio RMN</t>
  </si>
  <si>
    <t>Colangio RMN</t>
  </si>
  <si>
    <t>RMN sâni nativ</t>
  </si>
  <si>
    <t>RMN sâni nativ şi cu substanţă de contrast</t>
  </si>
  <si>
    <t>RMN whole-body</t>
  </si>
  <si>
    <t>Tomografie dentară CBCT mandibulară</t>
  </si>
  <si>
    <t>Tomografie dentară CBCT maxilară</t>
  </si>
  <si>
    <t>Tomografie dentară CBCT bimaxilară</t>
  </si>
  <si>
    <t>II. Medicină nucleară</t>
  </si>
  <si>
    <t>Scintigrafia renală</t>
  </si>
  <si>
    <t>Scintigrafia cerebrală (scintigrafie SPECT perfuzie cerebrală - 30/90 min. de la inj.)</t>
  </si>
  <si>
    <t>Studiu radioizotopic de perfuzie miocardică 
la efort (scintigrafie SPECT perfuzie miocardică efort)</t>
  </si>
  <si>
    <t>Studiu radioizotopic de perfuzie miocardică
 în repaus (scintigrafie SPECT perfuzie miocardică repaus)</t>
  </si>
  <si>
    <t>Studiu radioizotopic de perfuzie pulmonară/scintigrafie perfuzie pulmonară</t>
  </si>
  <si>
    <t>Scintigrafia osoasă localizată</t>
  </si>
  <si>
    <t>Scintigrafia osoasă completă</t>
  </si>
  <si>
    <t>Scintigrafia hepatobiliară</t>
  </si>
  <si>
    <t>Scintigrafia tiroidiană</t>
  </si>
  <si>
    <t>Scintigrafia paratiroidiană</t>
  </si>
  <si>
    <t>Limfoscintigrafia planară</t>
  </si>
  <si>
    <t>MF</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</si>
</sst>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0;[Red]00;\t\re\i;\p\a\t\r\u"/>
    <numFmt numFmtId="189" formatCode="00\ _O_r_e_/_Z_i;[Red]00\ _O_r_e_/_Z_i;\t\re\i;\p\a\t\r\u"/>
    <numFmt numFmtId="190" formatCode="00\ _O_r_e"/>
    <numFmt numFmtId="191" formatCode="00\ \O_r_e"/>
    <numFmt numFmtId="192" formatCode="_-* #,##0\ &quot;Ore&quot;;\-* #,##0\ _l_e_i_-;_-* &quot;-&quot;\ _l_e_i_-;_-@_-"/>
    <numFmt numFmtId="193" formatCode="00\ &quot;Ore/Zi&quot;;[Red]00\ &quot;Ore/Zi&quot;;_-* &quot;-&quot;\ _l_e_i_-;_-@_-"/>
    <numFmt numFmtId="194" formatCode="#0\ &quot;Ore/Zi&quot;;[Red]#0\ &quot;Ore/Zi&quot;;&quot;Obligatoriu&quot;;_-@_-"/>
    <numFmt numFmtId="195" formatCode="#0\ &quot;Ore/Zi&quot;;[Red]#0\ &quot;Ore/Zi&quot;;;&quot;Obligatoriu&quot;"/>
    <numFmt numFmtId="196" formatCode="#0\ &quot;Ore/Zi&quot;;[Red]#0\ &quot;Ore/Zi&quot;;;&quot;Doar cifre de la 1 - 8&quot;"/>
    <numFmt numFmtId="197" formatCode="#0\ &quot;Ore/Zi&quot;;[Red]#0\ &quot;Ore/Zi&quot;;&quot;Gol&quot;;&quot;Doar cifre de la 1 - 8&quot;"/>
    <numFmt numFmtId="198" formatCode="#0\ &quot;Ore/Zi&quot;;[Red]#0\ &quot;Ore/Zi&quot;;&quot;Gol&quot;;&quot;Doar cifre&quot;"/>
    <numFmt numFmtId="199" formatCode="#0\ &quot;Ore/Zi&quot;;[Red]\-\ #0\ &quot;Ore/Zi&quot;;&quot;Gol&quot;;&quot;Doar cifre&quot;"/>
    <numFmt numFmtId="200" formatCode="#0.?\ &quot;Ore/Zi&quot;;[Red]\-\ #0.?\ &quot;Ore/Zi&quot;;;&quot;Doar cifre&quot;"/>
    <numFmt numFmtId="201" formatCode="#0.#\ &quot;Ore/Zi&quot;;[Red]\-\ #0.?\ &quot;Ore/Zi&quot;;;&quot;Doar cifre&quot;"/>
    <numFmt numFmtId="202" formatCode="#0.#\ &quot;Ore/Zi&quot;;[Red]\-\ #0.?\ &quot;Ore/Zi&quot;;&quot;Obligatoriu&quot;;&quot;Doar cifre&quot;"/>
    <numFmt numFmtId="203" formatCode="#0.0\ &quot;Ore/Zi&quot;;[Red]\-\ #0.0\ &quot;Ore/Zi&quot;;&quot;Obligatoriu&quot;;&quot;Doar cifre&quot;"/>
    <numFmt numFmtId="204" formatCode="[$-418]dddd\,\ \ dd\ mmmm\ yyyy"/>
    <numFmt numFmtId="205" formatCode="#############"/>
    <numFmt numFmtId="206" formatCode="&quot;Da&quot;;&quot;Da&quot;;&quot;Nu&quot;"/>
    <numFmt numFmtId="207" formatCode="&quot;Adevărat&quot;;&quot;Adevărat&quot;;&quot;Fals&quot;"/>
    <numFmt numFmtId="208" formatCode="&quot;Activat&quot;;&quot;Activat&quot;;&quot;Dezactivat&quot;"/>
    <numFmt numFmtId="209" formatCode="#0.0\ &quot;Ore/Săpt&quot;;[Red]\-\ #0.0\ &quot;Ore/Sapt&quot;;&quot;Obligatoriu&quot;;&quot;Doar cifre&quot;"/>
    <numFmt numFmtId="210" formatCode="_-* #,##0\ _L_E_I_-;\-* #,##0\ _L_E_I_-;_-* &quot;-&quot;\ _L_E_I_-;_-@_-"/>
    <numFmt numFmtId="211" formatCode="_-* #,##0.00\ _L_E_I_-;\-* #,##0.00\ _L_E_I_-;_-* &quot;-&quot;??\ _L_E_I_-;_-@_-"/>
    <numFmt numFmtId="212" formatCode="&quot;Yes&quot;;&quot;Yes&quot;;&quot;No&quot;"/>
    <numFmt numFmtId="213" formatCode="&quot;True&quot;;&quot;True&quot;;&quot;False&quot;"/>
    <numFmt numFmtId="214" formatCode="&quot;On&quot;;&quot;On&quot;;&quot;Off&quot;"/>
    <numFmt numFmtId="215" formatCode="[$€-2]\ #,##0.00_);[Red]\([$€-2]\ #,##0.00\)"/>
    <numFmt numFmtId="216" formatCode="[$-418]d\ mmmm\ yyyy"/>
    <numFmt numFmtId="217" formatCode="[$-409]dd\ mmmm\,\ yyyy"/>
    <numFmt numFmtId="218" formatCode="[$-409]dddd\,\ mmmm\ dd\,\ yyyy"/>
    <numFmt numFmtId="219" formatCode="d/m/yyyy;@"/>
    <numFmt numFmtId="220" formatCode="[$-418]d\ mmmm\ yyyy;@"/>
    <numFmt numFmtId="221" formatCode="[$-409]dddd\,\ mmmm\ d\,\ yyyy"/>
  </numFmts>
  <fonts count="86">
    <font>
      <sz val="10"/>
      <name val="Arial"/>
      <family val="0"/>
    </font>
    <font>
      <b/>
      <sz val="10"/>
      <name val="Times New Roman"/>
      <family val="1"/>
    </font>
    <font>
      <sz val="10"/>
      <name val="Times New Roman"/>
      <family val="1"/>
    </font>
    <font>
      <sz val="8"/>
      <name val="Arial"/>
      <family val="2"/>
    </font>
    <font>
      <b/>
      <sz val="10"/>
      <name val="Arial"/>
      <family val="2"/>
    </font>
    <font>
      <sz val="10"/>
      <color indexed="10"/>
      <name val="Arial"/>
      <family val="2"/>
    </font>
    <font>
      <b/>
      <sz val="10"/>
      <color indexed="10"/>
      <name val="Arial"/>
      <family val="2"/>
    </font>
    <font>
      <b/>
      <sz val="8"/>
      <name val="Arial"/>
      <family val="2"/>
    </font>
    <font>
      <sz val="8"/>
      <color indexed="17"/>
      <name val="Arial"/>
      <family val="2"/>
    </font>
    <font>
      <sz val="8"/>
      <color indexed="10"/>
      <name val="Arial"/>
      <family val="2"/>
    </font>
    <font>
      <sz val="10"/>
      <name val="Garamond"/>
      <family val="1"/>
    </font>
    <font>
      <b/>
      <sz val="14"/>
      <name val="Garamond"/>
      <family val="1"/>
    </font>
    <font>
      <sz val="12"/>
      <name val="Garamond"/>
      <family val="1"/>
    </font>
    <font>
      <b/>
      <sz val="12"/>
      <color indexed="10"/>
      <name val="Garamond"/>
      <family val="1"/>
    </font>
    <font>
      <u val="single"/>
      <sz val="10"/>
      <color indexed="12"/>
      <name val="Arial"/>
      <family val="2"/>
    </font>
    <font>
      <u val="single"/>
      <sz val="10"/>
      <color indexed="36"/>
      <name val="Arial"/>
      <family val="2"/>
    </font>
    <font>
      <sz val="12"/>
      <color indexed="12"/>
      <name val="Garamond"/>
      <family val="1"/>
    </font>
    <font>
      <b/>
      <sz val="12"/>
      <color indexed="12"/>
      <name val="Garamond"/>
      <family val="1"/>
    </font>
    <font>
      <sz val="12"/>
      <color indexed="10"/>
      <name val="Garamond"/>
      <family val="1"/>
    </font>
    <font>
      <sz val="12"/>
      <name val="Arial"/>
      <family val="2"/>
    </font>
    <font>
      <b/>
      <sz val="14"/>
      <color indexed="10"/>
      <name val="Garamond"/>
      <family val="1"/>
    </font>
    <font>
      <b/>
      <u val="single"/>
      <sz val="14"/>
      <color indexed="10"/>
      <name val="Garamond"/>
      <family val="1"/>
    </font>
    <font>
      <sz val="12"/>
      <color indexed="20"/>
      <name val="Garamond"/>
      <family val="1"/>
    </font>
    <font>
      <b/>
      <sz val="12"/>
      <color indexed="20"/>
      <name val="Garamond"/>
      <family val="1"/>
    </font>
    <font>
      <sz val="12"/>
      <color indexed="10"/>
      <name val="Arial"/>
      <family val="2"/>
    </font>
    <font>
      <b/>
      <sz val="12"/>
      <name val="Times New Roman"/>
      <family val="1"/>
    </font>
    <font>
      <sz val="12"/>
      <name val="Times New Roman"/>
      <family val="1"/>
    </font>
    <font>
      <sz val="8"/>
      <name val="Times New Roman"/>
      <family val="1"/>
    </font>
    <font>
      <b/>
      <sz val="12"/>
      <name val="Arial"/>
      <family val="2"/>
    </font>
    <font>
      <b/>
      <sz val="14"/>
      <name val="Times New Roman"/>
      <family val="1"/>
    </font>
    <font>
      <sz val="8"/>
      <name val="Tahoma"/>
      <family val="2"/>
    </font>
    <font>
      <b/>
      <sz val="8"/>
      <name val="Tahoma"/>
      <family val="2"/>
    </font>
    <font>
      <b/>
      <sz val="12"/>
      <name val="Garamond"/>
      <family val="1"/>
    </font>
    <font>
      <sz val="10"/>
      <color indexed="9"/>
      <name val="Arial"/>
      <family val="2"/>
    </font>
    <font>
      <b/>
      <sz val="8"/>
      <color indexed="14"/>
      <name val="Arial"/>
      <family val="2"/>
    </font>
    <font>
      <sz val="10"/>
      <color indexed="10"/>
      <name val="Times New Roman"/>
      <family val="1"/>
    </font>
    <font>
      <sz val="8"/>
      <color indexed="8"/>
      <name val="Times New Roman"/>
      <family val="1"/>
    </font>
    <font>
      <b/>
      <sz val="8"/>
      <color indexed="8"/>
      <name val="Times New Roman"/>
      <family val="1"/>
    </font>
    <font>
      <b/>
      <sz val="12"/>
      <color indexed="8"/>
      <name val="Tahoma"/>
      <family val="2"/>
    </font>
    <font>
      <b/>
      <sz val="12"/>
      <color indexed="8"/>
      <name val="Times New Roman"/>
      <family val="1"/>
    </font>
    <font>
      <sz val="10"/>
      <name val="Courier New"/>
      <family val="3"/>
    </font>
    <font>
      <b/>
      <sz val="10"/>
      <name val="Courier New"/>
      <family val="3"/>
    </font>
    <font>
      <sz val="10"/>
      <color indexed="8"/>
      <name val="MS Sans Serif"/>
      <family val="2"/>
    </font>
    <font>
      <b/>
      <sz val="10"/>
      <name val="Arial Narrow"/>
      <family val="2"/>
    </font>
    <font>
      <sz val="10"/>
      <name val="Arial Narrow"/>
      <family val="2"/>
    </font>
    <font>
      <sz val="10"/>
      <color indexed="8"/>
      <name val="Garamond"/>
      <family val="2"/>
    </font>
    <font>
      <sz val="10"/>
      <color indexed="9"/>
      <name val="Garamond"/>
      <family val="2"/>
    </font>
    <font>
      <sz val="10"/>
      <color indexed="20"/>
      <name val="Garamond"/>
      <family val="2"/>
    </font>
    <font>
      <b/>
      <sz val="10"/>
      <color indexed="52"/>
      <name val="Garamond"/>
      <family val="2"/>
    </font>
    <font>
      <b/>
      <sz val="10"/>
      <color indexed="9"/>
      <name val="Garamond"/>
      <family val="2"/>
    </font>
    <font>
      <i/>
      <sz val="10"/>
      <color indexed="23"/>
      <name val="Garamond"/>
      <family val="2"/>
    </font>
    <font>
      <sz val="10"/>
      <color indexed="17"/>
      <name val="Garamond"/>
      <family val="2"/>
    </font>
    <font>
      <b/>
      <sz val="15"/>
      <color indexed="56"/>
      <name val="Garamond"/>
      <family val="2"/>
    </font>
    <font>
      <b/>
      <sz val="13"/>
      <color indexed="56"/>
      <name val="Garamond"/>
      <family val="2"/>
    </font>
    <font>
      <b/>
      <sz val="11"/>
      <color indexed="56"/>
      <name val="Garamond"/>
      <family val="2"/>
    </font>
    <font>
      <sz val="10"/>
      <color indexed="62"/>
      <name val="Garamond"/>
      <family val="2"/>
    </font>
    <font>
      <sz val="10"/>
      <color indexed="52"/>
      <name val="Garamond"/>
      <family val="2"/>
    </font>
    <font>
      <sz val="10"/>
      <color indexed="60"/>
      <name val="Garamond"/>
      <family val="2"/>
    </font>
    <font>
      <sz val="11"/>
      <color indexed="8"/>
      <name val="Calibri"/>
      <family val="2"/>
    </font>
    <font>
      <b/>
      <sz val="10"/>
      <color indexed="63"/>
      <name val="Garamond"/>
      <family val="2"/>
    </font>
    <font>
      <b/>
      <sz val="18"/>
      <color indexed="56"/>
      <name val="Cambria"/>
      <family val="2"/>
    </font>
    <font>
      <b/>
      <sz val="10"/>
      <color indexed="8"/>
      <name val="Garamond"/>
      <family val="2"/>
    </font>
    <font>
      <sz val="10"/>
      <color indexed="10"/>
      <name val="Garamond"/>
      <family val="2"/>
    </font>
    <font>
      <b/>
      <sz val="11"/>
      <color indexed="8"/>
      <name val="Calibri"/>
      <family val="2"/>
    </font>
    <font>
      <sz val="8"/>
      <name val="Segoe UI"/>
      <family val="2"/>
    </font>
    <font>
      <sz val="10"/>
      <color theme="1"/>
      <name val="Garamond"/>
      <family val="2"/>
    </font>
    <font>
      <sz val="10"/>
      <color theme="0"/>
      <name val="Garamond"/>
      <family val="2"/>
    </font>
    <font>
      <sz val="10"/>
      <color rgb="FF9C0006"/>
      <name val="Garamond"/>
      <family val="2"/>
    </font>
    <font>
      <b/>
      <sz val="10"/>
      <color rgb="FFFA7D00"/>
      <name val="Garamond"/>
      <family val="2"/>
    </font>
    <font>
      <b/>
      <sz val="10"/>
      <color theme="0"/>
      <name val="Garamond"/>
      <family val="2"/>
    </font>
    <font>
      <i/>
      <sz val="10"/>
      <color rgb="FF7F7F7F"/>
      <name val="Garamond"/>
      <family val="2"/>
    </font>
    <font>
      <sz val="10"/>
      <color rgb="FF006100"/>
      <name val="Garamond"/>
      <family val="2"/>
    </font>
    <font>
      <b/>
      <sz val="15"/>
      <color theme="3"/>
      <name val="Garamond"/>
      <family val="2"/>
    </font>
    <font>
      <b/>
      <sz val="13"/>
      <color theme="3"/>
      <name val="Garamond"/>
      <family val="2"/>
    </font>
    <font>
      <b/>
      <sz val="11"/>
      <color theme="3"/>
      <name val="Garamond"/>
      <family val="2"/>
    </font>
    <font>
      <sz val="10"/>
      <color rgb="FF3F3F76"/>
      <name val="Garamond"/>
      <family val="2"/>
    </font>
    <font>
      <sz val="10"/>
      <color rgb="FFFA7D00"/>
      <name val="Garamond"/>
      <family val="2"/>
    </font>
    <font>
      <sz val="10"/>
      <color rgb="FF9C6500"/>
      <name val="Garamond"/>
      <family val="2"/>
    </font>
    <font>
      <sz val="11"/>
      <color rgb="FF000000"/>
      <name val="Calibri"/>
      <family val="2"/>
    </font>
    <font>
      <b/>
      <sz val="10"/>
      <color rgb="FF3F3F3F"/>
      <name val="Garamond"/>
      <family val="2"/>
    </font>
    <font>
      <b/>
      <sz val="18"/>
      <color theme="3"/>
      <name val="Cambria"/>
      <family val="2"/>
    </font>
    <font>
      <b/>
      <sz val="10"/>
      <color theme="1"/>
      <name val="Garamond"/>
      <family val="2"/>
    </font>
    <font>
      <sz val="10"/>
      <color rgb="FFFF0000"/>
      <name val="Garamond"/>
      <family val="2"/>
    </font>
    <font>
      <sz val="8"/>
      <color rgb="FFFF0000"/>
      <name val="Arial"/>
      <family val="2"/>
    </font>
    <font>
      <sz val="10"/>
      <color rgb="FFFF0000"/>
      <name val="Arial"/>
      <family val="2"/>
    </font>
    <font>
      <b/>
      <sz val="11"/>
      <color rgb="FF00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indexed="50"/>
        <bgColor indexed="64"/>
      </patternFill>
    </fill>
    <fill>
      <patternFill patternType="solid">
        <fgColor indexed="29"/>
        <bgColor indexed="64"/>
      </patternFill>
    </fill>
    <fill>
      <patternFill patternType="solid">
        <fgColor indexed="22"/>
        <bgColor indexed="64"/>
      </patternFill>
    </fill>
    <fill>
      <patternFill patternType="solid">
        <fgColor rgb="FFFF0000"/>
        <bgColor indexed="64"/>
      </patternFill>
    </fill>
    <fill>
      <patternFill patternType="solid">
        <fgColor rgb="FFD9D9D9"/>
        <bgColor indexed="64"/>
      </patternFill>
    </fill>
    <fill>
      <patternFill patternType="solid">
        <fgColor indexed="51"/>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hair"/>
    </border>
    <border>
      <left style="thin"/>
      <right style="thin"/>
      <top style="thin"/>
      <bottom style="thin"/>
    </border>
    <border>
      <left style="hair"/>
      <right style="hair"/>
      <top style="hair"/>
      <bottom style="hair"/>
    </border>
    <border>
      <left style="hair"/>
      <right style="double"/>
      <top style="double"/>
      <bottom style="hair"/>
    </border>
    <border>
      <left style="hair"/>
      <right style="double"/>
      <top style="hair"/>
      <bottom>
        <color indexed="63"/>
      </bottom>
    </border>
    <border>
      <left style="hair"/>
      <right style="double"/>
      <top style="hair"/>
      <bottom style="hair"/>
    </border>
    <border>
      <left style="hair"/>
      <right style="hair"/>
      <top style="hair"/>
      <bottom>
        <color indexed="63"/>
      </bottom>
    </border>
    <border>
      <left style="hair"/>
      <right style="double"/>
      <top style="thin"/>
      <bottom style="hair"/>
    </border>
    <border>
      <left style="hair"/>
      <right style="hair"/>
      <top style="hair"/>
      <bottom style="thin"/>
    </border>
    <border>
      <left style="hair"/>
      <right style="double"/>
      <top style="hair"/>
      <bottom style="thin"/>
    </border>
    <border>
      <left style="hair"/>
      <right style="hair"/>
      <top>
        <color indexed="63"/>
      </top>
      <bottom style="hair"/>
    </border>
    <border>
      <left style="hair"/>
      <right style="double"/>
      <top style="thin"/>
      <bottom style="thin"/>
    </border>
    <border>
      <left style="hair"/>
      <right style="double"/>
      <top>
        <color indexed="63"/>
      </top>
      <bottom style="hair"/>
    </border>
    <border>
      <left style="hair"/>
      <right style="hair"/>
      <top style="hair"/>
      <bottom style="double"/>
    </border>
    <border>
      <left style="hair"/>
      <right style="double"/>
      <top style="hair"/>
      <bottom style="double"/>
    </border>
    <border>
      <left style="hair"/>
      <right style="double"/>
      <top style="thin"/>
      <bottom style="double"/>
    </border>
    <border>
      <left style="hair"/>
      <right style="hair"/>
      <top style="double"/>
      <bottom style="hair"/>
    </border>
    <border>
      <left style="double"/>
      <right style="hair"/>
      <top style="double"/>
      <bottom style="hair"/>
    </border>
    <border>
      <left style="hair"/>
      <right style="thin"/>
      <top style="double"/>
      <bottom style="hair"/>
    </border>
    <border>
      <left style="double"/>
      <right style="hair"/>
      <top style="hair"/>
      <bottom style="hair"/>
    </border>
    <border>
      <left style="hair"/>
      <right style="thin"/>
      <top style="hair"/>
      <bottom style="hair"/>
    </border>
    <border>
      <left style="hair"/>
      <right style="hair"/>
      <top style="thin"/>
      <bottom style="thin"/>
    </border>
    <border>
      <left style="medium"/>
      <right style="medium"/>
      <top style="medium"/>
      <bottom style="medium"/>
    </border>
    <border>
      <left/>
      <right/>
      <top style="medium"/>
      <bottom style="medium"/>
    </border>
    <border>
      <left style="medium"/>
      <right style="medium"/>
      <top/>
      <bottom style="thin"/>
    </border>
    <border>
      <left/>
      <right/>
      <top/>
      <bottom style="medium"/>
    </border>
    <border>
      <left style="medium"/>
      <right style="medium"/>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right style="medium"/>
      <top style="thin"/>
      <bottom style="mediu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thin"/>
      <right>
        <color indexed="63"/>
      </right>
      <top style="thin"/>
      <bottom style="thin"/>
    </border>
    <border>
      <left style="hair"/>
      <right style="thin"/>
      <top style="thin"/>
      <bottom style="hair"/>
    </border>
    <border>
      <left style="hair"/>
      <right style="thin"/>
      <top style="hair"/>
      <bottom style="thin"/>
    </border>
    <border>
      <left style="medium"/>
      <right style="medium"/>
      <top style="medium"/>
      <bottom>
        <color indexed="63"/>
      </bottom>
    </border>
    <border>
      <left/>
      <right/>
      <top style="medium"/>
      <bottom>
        <color indexed="63"/>
      </bottom>
    </border>
    <border>
      <left>
        <color indexed="63"/>
      </left>
      <right style="hair"/>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double"/>
      <top>
        <color indexed="63"/>
      </top>
      <bottom style="double"/>
    </border>
    <border>
      <left style="hair">
        <color indexed="10"/>
      </left>
      <right style="hair">
        <color indexed="10"/>
      </right>
      <top style="hair">
        <color indexed="10"/>
      </top>
      <bottom style="hair">
        <color indexed="10"/>
      </bottom>
    </border>
    <border>
      <left style="double"/>
      <right>
        <color indexed="63"/>
      </right>
      <top style="double"/>
      <bottom style="hair"/>
    </border>
    <border>
      <left>
        <color indexed="63"/>
      </left>
      <right style="hair"/>
      <top style="double"/>
      <bottom style="hair"/>
    </border>
    <border>
      <left>
        <color indexed="63"/>
      </left>
      <right>
        <color indexed="63"/>
      </right>
      <top>
        <color indexed="63"/>
      </top>
      <bottom style="double"/>
    </border>
    <border>
      <left style="double"/>
      <right>
        <color indexed="63"/>
      </right>
      <top style="hair"/>
      <bottom style="hair"/>
    </border>
    <border>
      <left style="double"/>
      <right style="hair"/>
      <top style="thin"/>
      <bottom style="hair"/>
    </border>
    <border>
      <left style="double"/>
      <right style="hair"/>
      <top style="hair"/>
      <bottom style="thin"/>
    </border>
    <border>
      <left style="double"/>
      <right style="hair"/>
      <top style="hair"/>
      <bottom>
        <color indexed="63"/>
      </bottom>
    </border>
    <border>
      <left style="double"/>
      <right style="hair"/>
      <top>
        <color indexed="63"/>
      </top>
      <bottom>
        <color indexed="63"/>
      </bottom>
    </border>
    <border>
      <left style="double"/>
      <right style="hair"/>
      <top>
        <color indexed="63"/>
      </top>
      <bottom style="thin"/>
    </border>
    <border>
      <left style="double"/>
      <right style="hair"/>
      <top style="thin"/>
      <bottom style="thin"/>
    </border>
    <border>
      <left style="double"/>
      <right style="hair"/>
      <top style="thin"/>
      <bottom style="double"/>
    </border>
    <border>
      <left style="hair"/>
      <right style="hair"/>
      <top style="thin"/>
      <bottom style="double"/>
    </border>
    <border>
      <left style="double"/>
      <right>
        <color indexed="63"/>
      </right>
      <top style="thin"/>
      <bottom style="thin"/>
    </border>
    <border>
      <left>
        <color indexed="63"/>
      </left>
      <right style="hair"/>
      <top style="thin"/>
      <bottom style="thin"/>
    </border>
    <border>
      <left style="double"/>
      <right style="hair"/>
      <top style="thin"/>
      <bottom>
        <color indexed="63"/>
      </bottom>
    </border>
    <border>
      <left style="double"/>
      <right style="hair"/>
      <top>
        <color indexed="63"/>
      </top>
      <bottom style="double"/>
    </border>
    <border>
      <left style="double"/>
      <right style="hair"/>
      <top>
        <color indexed="63"/>
      </top>
      <bottom style="hair"/>
    </border>
    <border>
      <left>
        <color indexed="63"/>
      </left>
      <right>
        <color indexed="63"/>
      </right>
      <top style="thin"/>
      <bottom style="thin"/>
    </border>
    <border>
      <left style="hair"/>
      <right style="double"/>
      <top style="double"/>
      <bottom>
        <color indexed="63"/>
      </bottom>
    </border>
    <border>
      <left style="hair"/>
      <right style="hair"/>
      <top style="double"/>
      <bottom>
        <color indexed="63"/>
      </bottom>
    </border>
    <border>
      <left style="hair"/>
      <right style="hair"/>
      <top>
        <color indexed="63"/>
      </top>
      <bottom style="double"/>
    </border>
    <border>
      <left style="hair">
        <color indexed="10"/>
      </left>
      <right style="hair">
        <color indexed="10"/>
      </right>
      <top style="hair">
        <color indexed="10"/>
      </top>
      <bottom>
        <color indexed="63"/>
      </bottom>
    </border>
    <border>
      <left style="hair">
        <color indexed="10"/>
      </left>
      <right style="hair">
        <color indexed="10"/>
      </right>
      <top>
        <color indexed="63"/>
      </top>
      <bottom style="hair">
        <color indexed="10"/>
      </bottom>
    </border>
    <border>
      <left style="double"/>
      <right style="hair"/>
      <top style="hair"/>
      <bottom style="double"/>
    </border>
    <border>
      <left>
        <color indexed="63"/>
      </left>
      <right style="hair"/>
      <top style="double"/>
      <bottom style="double"/>
    </border>
    <border>
      <left style="double"/>
      <right style="hair"/>
      <top style="double"/>
      <bottom>
        <color indexed="63"/>
      </bottom>
    </border>
    <border>
      <left style="medium"/>
      <right/>
      <top style="medium"/>
      <bottom style="medium"/>
    </border>
    <border>
      <left/>
      <right style="medium"/>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0" borderId="0">
      <alignment/>
      <protection/>
    </xf>
    <xf numFmtId="0" fontId="0" fillId="0" borderId="0">
      <alignment/>
      <protection/>
    </xf>
    <xf numFmtId="0" fontId="42"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23">
    <xf numFmtId="0" fontId="0" fillId="0" borderId="0" xfId="0" applyAlignment="1">
      <alignment/>
    </xf>
    <xf numFmtId="0" fontId="3" fillId="32" borderId="0" xfId="0" applyFont="1" applyFill="1" applyAlignment="1">
      <alignment/>
    </xf>
    <xf numFmtId="0" fontId="0" fillId="0" borderId="0" xfId="0" applyBorder="1" applyAlignment="1">
      <alignment/>
    </xf>
    <xf numFmtId="0" fontId="9" fillId="0" borderId="0" xfId="0" applyFont="1" applyAlignment="1">
      <alignment/>
    </xf>
    <xf numFmtId="0" fontId="2" fillId="0" borderId="0" xfId="63" applyFont="1" applyAlignment="1">
      <alignment horizontal="center"/>
      <protection/>
    </xf>
    <xf numFmtId="0" fontId="0" fillId="0" borderId="0" xfId="0" applyAlignment="1">
      <alignment horizontal="center"/>
    </xf>
    <xf numFmtId="0" fontId="0" fillId="0" borderId="0" xfId="63" applyAlignment="1">
      <alignment horizontal="center"/>
      <protection/>
    </xf>
    <xf numFmtId="0" fontId="1" fillId="0" borderId="0" xfId="63" applyFont="1" applyAlignment="1">
      <alignment horizontal="center"/>
      <protection/>
    </xf>
    <xf numFmtId="0" fontId="0" fillId="0" borderId="10" xfId="0" applyBorder="1" applyAlignment="1" applyProtection="1">
      <alignment horizontal="center" vertical="top"/>
      <protection locked="0"/>
    </xf>
    <xf numFmtId="0" fontId="10" fillId="0" borderId="0" xfId="0" applyFont="1" applyAlignment="1">
      <alignment vertical="top"/>
    </xf>
    <xf numFmtId="0" fontId="10" fillId="0" borderId="0" xfId="0" applyFont="1" applyAlignment="1">
      <alignment vertical="top" wrapText="1"/>
    </xf>
    <xf numFmtId="0" fontId="0" fillId="0" borderId="0" xfId="0" applyBorder="1" applyAlignment="1">
      <alignment/>
    </xf>
    <xf numFmtId="0" fontId="0" fillId="33" borderId="11" xfId="0" applyFill="1" applyBorder="1" applyAlignment="1">
      <alignment/>
    </xf>
    <xf numFmtId="0" fontId="0" fillId="33" borderId="11" xfId="0" applyFill="1" applyBorder="1" applyAlignment="1">
      <alignment horizontal="left" wrapText="1"/>
    </xf>
    <xf numFmtId="0" fontId="3" fillId="0" borderId="0" xfId="0" applyFont="1" applyFill="1" applyAlignment="1">
      <alignment horizontal="center"/>
    </xf>
    <xf numFmtId="0" fontId="8" fillId="33" borderId="12" xfId="0" applyFont="1" applyFill="1" applyBorder="1" applyAlignment="1">
      <alignment/>
    </xf>
    <xf numFmtId="0" fontId="8" fillId="33" borderId="12" xfId="0" applyFont="1" applyFill="1" applyBorder="1" applyAlignment="1">
      <alignment horizontal="center"/>
    </xf>
    <xf numFmtId="0" fontId="3" fillId="33" borderId="12" xfId="0" applyFont="1" applyFill="1" applyBorder="1" applyAlignment="1">
      <alignment horizontal="center"/>
    </xf>
    <xf numFmtId="0" fontId="4" fillId="0" borderId="12" xfId="0" applyFont="1" applyBorder="1" applyAlignment="1">
      <alignment/>
    </xf>
    <xf numFmtId="0" fontId="0" fillId="0" borderId="12" xfId="0" applyBorder="1" applyAlignment="1">
      <alignment horizontal="left"/>
    </xf>
    <xf numFmtId="0" fontId="16" fillId="0" borderId="0" xfId="0" applyFont="1" applyAlignment="1">
      <alignment vertical="top" wrapText="1"/>
    </xf>
    <xf numFmtId="0" fontId="12" fillId="0" borderId="0" xfId="0" applyFont="1" applyAlignment="1">
      <alignment vertical="top" wrapText="1"/>
    </xf>
    <xf numFmtId="0" fontId="18" fillId="0" borderId="0" xfId="0" applyFont="1" applyFill="1" applyAlignment="1">
      <alignment vertical="top" wrapText="1"/>
    </xf>
    <xf numFmtId="0" fontId="19" fillId="0" borderId="0" xfId="0" applyFont="1" applyAlignment="1">
      <alignment horizontal="center" vertical="top" wrapText="1"/>
    </xf>
    <xf numFmtId="0" fontId="16" fillId="0" borderId="0" xfId="0" applyFont="1" applyFill="1" applyAlignment="1">
      <alignment vertical="top" wrapText="1"/>
    </xf>
    <xf numFmtId="0" fontId="12" fillId="34" borderId="0" xfId="0" applyFont="1" applyFill="1" applyAlignment="1">
      <alignment vertical="top" wrapText="1"/>
    </xf>
    <xf numFmtId="0" fontId="12" fillId="0" borderId="13" xfId="0" applyFont="1" applyBorder="1" applyAlignment="1" applyProtection="1">
      <alignment vertical="top"/>
      <protection locked="0"/>
    </xf>
    <xf numFmtId="1" fontId="12" fillId="0" borderId="14" xfId="0" applyNumberFormat="1" applyFont="1" applyBorder="1" applyAlignment="1" applyProtection="1">
      <alignment horizontal="left" vertical="top"/>
      <protection locked="0"/>
    </xf>
    <xf numFmtId="0" fontId="12" fillId="0" borderId="12" xfId="0" applyFont="1" applyBorder="1" applyAlignment="1">
      <alignment vertical="top"/>
    </xf>
    <xf numFmtId="0" fontId="12" fillId="0" borderId="15" xfId="0" applyFont="1" applyBorder="1" applyAlignment="1" applyProtection="1">
      <alignment vertical="top"/>
      <protection locked="0"/>
    </xf>
    <xf numFmtId="0" fontId="12" fillId="0" borderId="16" xfId="0" applyFont="1" applyBorder="1" applyAlignment="1">
      <alignment vertical="top"/>
    </xf>
    <xf numFmtId="0" fontId="12" fillId="0" borderId="10" xfId="0" applyFont="1" applyBorder="1" applyAlignment="1">
      <alignment vertical="top"/>
    </xf>
    <xf numFmtId="0" fontId="26" fillId="0" borderId="0" xfId="63" applyFont="1" applyAlignment="1">
      <alignment horizontal="center"/>
      <protection/>
    </xf>
    <xf numFmtId="0" fontId="12" fillId="0" borderId="17" xfId="0" applyFont="1" applyBorder="1" applyAlignment="1" applyProtection="1">
      <alignment horizontal="left" vertical="top"/>
      <protection locked="0"/>
    </xf>
    <xf numFmtId="0" fontId="12" fillId="0" borderId="15" xfId="0" applyFont="1" applyBorder="1" applyAlignment="1" applyProtection="1">
      <alignment horizontal="left" vertical="top"/>
      <protection locked="0"/>
    </xf>
    <xf numFmtId="0" fontId="12" fillId="0" borderId="18" xfId="0" applyFont="1" applyBorder="1" applyAlignment="1">
      <alignment vertical="top"/>
    </xf>
    <xf numFmtId="0" fontId="12" fillId="0" borderId="19" xfId="0" applyFont="1" applyBorder="1" applyAlignment="1" applyProtection="1">
      <alignment horizontal="left" vertical="top"/>
      <protection locked="0"/>
    </xf>
    <xf numFmtId="0" fontId="12" fillId="0" borderId="20" xfId="0" applyFont="1" applyBorder="1" applyAlignment="1">
      <alignment vertical="top"/>
    </xf>
    <xf numFmtId="0" fontId="12"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2" fillId="0" borderId="23" xfId="0" applyFont="1" applyBorder="1" applyAlignment="1">
      <alignment vertical="top"/>
    </xf>
    <xf numFmtId="0" fontId="12" fillId="0" borderId="24" xfId="0" applyFont="1" applyBorder="1" applyAlignment="1" applyProtection="1">
      <alignment horizontal="left" vertical="top"/>
      <protection locked="0"/>
    </xf>
    <xf numFmtId="0" fontId="12" fillId="0" borderId="25" xfId="0" applyFont="1" applyBorder="1" applyAlignment="1" applyProtection="1">
      <alignment horizontal="left" vertical="top"/>
      <protection locked="0"/>
    </xf>
    <xf numFmtId="0" fontId="19" fillId="0" borderId="0" xfId="0" applyFont="1" applyAlignment="1">
      <alignment/>
    </xf>
    <xf numFmtId="0" fontId="24" fillId="0" borderId="0" xfId="63" applyFont="1">
      <alignment/>
      <protection/>
    </xf>
    <xf numFmtId="0" fontId="19" fillId="0" borderId="0" xfId="63" applyFont="1">
      <alignment/>
      <protection/>
    </xf>
    <xf numFmtId="0" fontId="25" fillId="0" borderId="0" xfId="63" applyFont="1" applyAlignment="1">
      <alignment horizontal="left"/>
      <protection/>
    </xf>
    <xf numFmtId="0" fontId="26" fillId="0" borderId="0" xfId="63" applyFont="1">
      <alignment/>
      <protection/>
    </xf>
    <xf numFmtId="0" fontId="12" fillId="0" borderId="0" xfId="0" applyFont="1" applyAlignment="1">
      <alignment vertical="top"/>
    </xf>
    <xf numFmtId="14" fontId="19" fillId="0" borderId="0" xfId="0" applyNumberFormat="1" applyFont="1" applyAlignment="1">
      <alignment horizontal="center"/>
    </xf>
    <xf numFmtId="0" fontId="12" fillId="0" borderId="0" xfId="0" applyFont="1" applyAlignment="1">
      <alignment horizontal="right" vertical="top"/>
    </xf>
    <xf numFmtId="14" fontId="12" fillId="0" borderId="0" xfId="0" applyNumberFormat="1" applyFont="1" applyBorder="1" applyAlignment="1" applyProtection="1">
      <alignment horizontal="left" vertical="top"/>
      <protection locked="0"/>
    </xf>
    <xf numFmtId="0" fontId="27" fillId="0" borderId="0" xfId="63" applyFont="1" applyAlignment="1">
      <alignment horizontal="center"/>
      <protection/>
    </xf>
    <xf numFmtId="0" fontId="3" fillId="0" borderId="0" xfId="0" applyFont="1" applyAlignment="1">
      <alignment horizontal="center" vertical="top" wrapText="1"/>
    </xf>
    <xf numFmtId="0" fontId="3" fillId="0" borderId="0" xfId="0" applyFont="1" applyAlignment="1">
      <alignment/>
    </xf>
    <xf numFmtId="0" fontId="13" fillId="32" borderId="0" xfId="0" applyFont="1" applyFill="1" applyAlignment="1">
      <alignment horizontal="left" vertical="center" indent="2"/>
    </xf>
    <xf numFmtId="0" fontId="0" fillId="0" borderId="0" xfId="0" applyFill="1" applyBorder="1" applyAlignment="1">
      <alignment horizontal="left"/>
    </xf>
    <xf numFmtId="0" fontId="3" fillId="0" borderId="12" xfId="0" applyFont="1" applyBorder="1" applyAlignment="1" applyProtection="1">
      <alignment vertical="center"/>
      <protection locked="0"/>
    </xf>
    <xf numFmtId="0" fontId="3" fillId="0" borderId="12" xfId="0" applyFont="1" applyFill="1" applyBorder="1" applyAlignment="1" applyProtection="1">
      <alignment vertical="center"/>
      <protection locked="0"/>
    </xf>
    <xf numFmtId="49" fontId="3" fillId="0" borderId="12" xfId="0" applyNumberFormat="1" applyFont="1" applyBorder="1" applyAlignment="1" applyProtection="1">
      <alignment horizontal="center" vertical="center"/>
      <protection locked="0"/>
    </xf>
    <xf numFmtId="0" fontId="0" fillId="0" borderId="11" xfId="0" applyFill="1" applyBorder="1" applyAlignment="1" applyProtection="1">
      <alignment/>
      <protection locked="0"/>
    </xf>
    <xf numFmtId="49" fontId="12" fillId="0" borderId="17" xfId="0" applyNumberFormat="1" applyFont="1" applyBorder="1" applyAlignment="1" applyProtection="1">
      <alignment horizontal="left" vertical="top"/>
      <protection locked="0"/>
    </xf>
    <xf numFmtId="49" fontId="12" fillId="0" borderId="15" xfId="0" applyNumberFormat="1" applyFont="1" applyBorder="1" applyAlignment="1" applyProtection="1">
      <alignment horizontal="left" vertical="top"/>
      <protection locked="0"/>
    </xf>
    <xf numFmtId="49" fontId="12" fillId="0" borderId="14" xfId="0" applyNumberFormat="1" applyFont="1" applyBorder="1" applyAlignment="1" applyProtection="1">
      <alignment horizontal="left" vertical="top"/>
      <protection locked="0"/>
    </xf>
    <xf numFmtId="205" fontId="3" fillId="0" borderId="12" xfId="0" applyNumberFormat="1" applyFont="1" applyBorder="1" applyAlignment="1" applyProtection="1">
      <alignment horizontal="center" vertical="center"/>
      <protection locked="0"/>
    </xf>
    <xf numFmtId="0" fontId="0" fillId="0" borderId="11" xfId="0" applyBorder="1" applyAlignment="1" applyProtection="1">
      <alignment horizontal="center" vertical="top"/>
      <protection locked="0"/>
    </xf>
    <xf numFmtId="0" fontId="12" fillId="35" borderId="0" xfId="0" applyFont="1" applyFill="1" applyAlignment="1">
      <alignment vertical="top" wrapText="1"/>
    </xf>
    <xf numFmtId="0" fontId="0" fillId="0" borderId="0" xfId="0" applyAlignment="1">
      <alignment horizontal="left"/>
    </xf>
    <xf numFmtId="0" fontId="0" fillId="35" borderId="0" xfId="0" applyFill="1" applyAlignment="1">
      <alignment horizontal="left"/>
    </xf>
    <xf numFmtId="0" fontId="0" fillId="33" borderId="0" xfId="0" applyFill="1" applyAlignment="1">
      <alignment horizontal="left"/>
    </xf>
    <xf numFmtId="0" fontId="0" fillId="4" borderId="0" xfId="0" applyFill="1" applyAlignment="1">
      <alignment horizontal="left"/>
    </xf>
    <xf numFmtId="0" fontId="3" fillId="0" borderId="26" xfId="0" applyFont="1" applyFill="1" applyBorder="1" applyAlignment="1" applyProtection="1">
      <alignment vertical="center"/>
      <protection locked="0"/>
    </xf>
    <xf numFmtId="205" fontId="3" fillId="0" borderId="26" xfId="0" applyNumberFormat="1"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center" vertical="center"/>
      <protection locked="0"/>
    </xf>
    <xf numFmtId="14" fontId="0" fillId="0" borderId="18" xfId="0" applyNumberFormat="1" applyFill="1" applyBorder="1" applyAlignment="1" applyProtection="1">
      <alignment horizontal="center" vertical="top"/>
      <protection locked="0"/>
    </xf>
    <xf numFmtId="0" fontId="0" fillId="0" borderId="18" xfId="0" applyFill="1" applyBorder="1" applyAlignment="1" applyProtection="1">
      <alignment horizontal="center" vertical="top"/>
      <protection locked="0"/>
    </xf>
    <xf numFmtId="0" fontId="0" fillId="0" borderId="0" xfId="0" applyFill="1" applyAlignment="1">
      <alignment/>
    </xf>
    <xf numFmtId="209" fontId="3" fillId="0" borderId="12" xfId="0" applyNumberFormat="1" applyFont="1" applyFill="1" applyBorder="1" applyAlignment="1" applyProtection="1">
      <alignment horizontal="center" vertical="center"/>
      <protection locked="0"/>
    </xf>
    <xf numFmtId="0" fontId="2" fillId="0" borderId="11" xfId="63" applyFont="1" applyFill="1" applyBorder="1" applyAlignment="1" applyProtection="1">
      <alignment vertical="top"/>
      <protection locked="0"/>
    </xf>
    <xf numFmtId="14" fontId="2" fillId="0" borderId="11" xfId="63" applyNumberFormat="1" applyFont="1" applyFill="1" applyBorder="1" applyAlignment="1" applyProtection="1">
      <alignment vertical="top"/>
      <protection locked="0"/>
    </xf>
    <xf numFmtId="0" fontId="3" fillId="0" borderId="27"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29" xfId="0" applyFont="1" applyBorder="1" applyAlignment="1" applyProtection="1">
      <alignment vertical="center"/>
      <protection locked="0"/>
    </xf>
    <xf numFmtId="14" fontId="3" fillId="0" borderId="12" xfId="0" applyNumberFormat="1" applyFont="1" applyBorder="1" applyAlignment="1" applyProtection="1">
      <alignment horizontal="center" vertical="center"/>
      <protection locked="0"/>
    </xf>
    <xf numFmtId="14" fontId="3" fillId="0" borderId="12" xfId="0" applyNumberFormat="1" applyFont="1" applyBorder="1" applyAlignment="1" applyProtection="1">
      <alignment vertical="center"/>
      <protection locked="0"/>
    </xf>
    <xf numFmtId="3" fontId="3" fillId="0" borderId="12" xfId="0" applyNumberFormat="1" applyFont="1" applyBorder="1" applyAlignment="1" applyProtection="1">
      <alignment vertical="center"/>
      <protection locked="0"/>
    </xf>
    <xf numFmtId="0" fontId="3" fillId="0" borderId="30" xfId="0" applyFont="1" applyBorder="1" applyAlignment="1" applyProtection="1">
      <alignment vertical="center"/>
      <protection locked="0"/>
    </xf>
    <xf numFmtId="1" fontId="3" fillId="0" borderId="12" xfId="0" applyNumberFormat="1" applyFont="1" applyBorder="1" applyAlignment="1" applyProtection="1">
      <alignment horizontal="left" vertical="center"/>
      <protection locked="0"/>
    </xf>
    <xf numFmtId="0" fontId="0" fillId="36" borderId="0" xfId="0" applyFill="1" applyAlignment="1">
      <alignment/>
    </xf>
    <xf numFmtId="0" fontId="0" fillId="36" borderId="0" xfId="0" applyFill="1" applyAlignment="1">
      <alignment horizontal="left"/>
    </xf>
    <xf numFmtId="0" fontId="0" fillId="36" borderId="0" xfId="0" applyFill="1" applyAlignment="1">
      <alignment horizontal="center"/>
    </xf>
    <xf numFmtId="0" fontId="0" fillId="37" borderId="0" xfId="0" applyFill="1" applyAlignment="1">
      <alignment horizontal="left"/>
    </xf>
    <xf numFmtId="0" fontId="0" fillId="38" borderId="0" xfId="0" applyFill="1" applyAlignment="1">
      <alignment horizontal="left"/>
    </xf>
    <xf numFmtId="0" fontId="0" fillId="32" borderId="31" xfId="0" applyFill="1" applyBorder="1" applyAlignment="1" applyProtection="1">
      <alignment horizontal="center" vertical="top"/>
      <protection locked="0"/>
    </xf>
    <xf numFmtId="0" fontId="8" fillId="0" borderId="12" xfId="0" applyFont="1" applyFill="1" applyBorder="1" applyAlignment="1">
      <alignment wrapText="1"/>
    </xf>
    <xf numFmtId="0" fontId="8" fillId="0" borderId="12" xfId="0" applyFont="1" applyFill="1" applyBorder="1" applyAlignment="1">
      <alignment horizontal="center"/>
    </xf>
    <xf numFmtId="0" fontId="3" fillId="0" borderId="12" xfId="0" applyFont="1" applyFill="1" applyBorder="1" applyAlignment="1">
      <alignment horizontal="center"/>
    </xf>
    <xf numFmtId="0" fontId="3" fillId="0" borderId="26" xfId="0" applyFont="1" applyFill="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4" fillId="0" borderId="0" xfId="61" applyFont="1" applyAlignment="1" applyProtection="1">
      <alignment wrapText="1"/>
      <protection/>
    </xf>
    <xf numFmtId="0" fontId="28" fillId="0" borderId="0" xfId="61" applyFont="1" applyAlignment="1" applyProtection="1">
      <alignment wrapText="1"/>
      <protection/>
    </xf>
    <xf numFmtId="0" fontId="0" fillId="0" borderId="0" xfId="61" applyAlignment="1" applyProtection="1">
      <alignment wrapText="1"/>
      <protection/>
    </xf>
    <xf numFmtId="0" fontId="25" fillId="0" borderId="0" xfId="61" applyFont="1" applyAlignment="1" applyProtection="1">
      <alignment horizontal="justify" wrapText="1"/>
      <protection/>
    </xf>
    <xf numFmtId="0" fontId="40" fillId="0" borderId="0" xfId="61" applyFont="1" applyAlignment="1" applyProtection="1">
      <alignment horizontal="justify" wrapText="1"/>
      <protection/>
    </xf>
    <xf numFmtId="0" fontId="4" fillId="0" borderId="32" xfId="61" applyFont="1" applyBorder="1" applyAlignment="1" applyProtection="1">
      <alignment wrapText="1"/>
      <protection/>
    </xf>
    <xf numFmtId="0" fontId="41" fillId="0" borderId="33" xfId="61" applyFont="1" applyBorder="1" applyAlignment="1" applyProtection="1">
      <alignment horizontal="center" vertical="top" wrapText="1"/>
      <protection/>
    </xf>
    <xf numFmtId="0" fontId="41" fillId="33" borderId="11" xfId="61" applyFont="1" applyFill="1" applyBorder="1" applyAlignment="1" applyProtection="1">
      <alignment horizontal="center" wrapText="1"/>
      <protection/>
    </xf>
    <xf numFmtId="0" fontId="41" fillId="0" borderId="11" xfId="61" applyFont="1" applyBorder="1" applyAlignment="1" applyProtection="1">
      <alignment horizontal="center" wrapText="1"/>
      <protection/>
    </xf>
    <xf numFmtId="0" fontId="4" fillId="0" borderId="11" xfId="61" applyFont="1" applyBorder="1" applyAlignment="1" applyProtection="1">
      <alignment horizontal="center" wrapText="1"/>
      <protection/>
    </xf>
    <xf numFmtId="0" fontId="4" fillId="0" borderId="0" xfId="61" applyFont="1" applyAlignment="1" applyProtection="1">
      <alignment wrapText="1"/>
      <protection/>
    </xf>
    <xf numFmtId="0" fontId="4" fillId="39" borderId="34" xfId="61" applyFont="1" applyFill="1" applyBorder="1" applyAlignment="1" applyProtection="1">
      <alignment wrapText="1"/>
      <protection/>
    </xf>
    <xf numFmtId="0" fontId="41" fillId="39" borderId="35" xfId="61" applyFont="1" applyFill="1" applyBorder="1" applyAlignment="1" applyProtection="1">
      <alignment vertical="top" wrapText="1"/>
      <protection/>
    </xf>
    <xf numFmtId="0" fontId="41" fillId="39" borderId="11" xfId="61" applyFont="1" applyFill="1" applyBorder="1" applyAlignment="1" applyProtection="1">
      <alignment vertical="top" wrapText="1"/>
      <protection/>
    </xf>
    <xf numFmtId="0" fontId="0" fillId="39" borderId="11" xfId="61" applyFill="1" applyBorder="1" applyAlignment="1" applyProtection="1">
      <alignment wrapText="1"/>
      <protection/>
    </xf>
    <xf numFmtId="0" fontId="4" fillId="39" borderId="36" xfId="61" applyFont="1" applyFill="1" applyBorder="1" applyAlignment="1" applyProtection="1">
      <alignment wrapText="1"/>
      <protection/>
    </xf>
    <xf numFmtId="0" fontId="4" fillId="0" borderId="36" xfId="61" applyFont="1" applyBorder="1" applyAlignment="1" applyProtection="1">
      <alignment wrapText="1"/>
      <protection/>
    </xf>
    <xf numFmtId="0" fontId="40" fillId="0" borderId="35" xfId="61" applyFont="1" applyBorder="1" applyAlignment="1" applyProtection="1">
      <alignment vertical="top" wrapText="1"/>
      <protection/>
    </xf>
    <xf numFmtId="0" fontId="40" fillId="33" borderId="11" xfId="61" applyFont="1" applyFill="1" applyBorder="1" applyAlignment="1" applyProtection="1">
      <alignment vertical="top" wrapText="1"/>
      <protection locked="0"/>
    </xf>
    <xf numFmtId="0" fontId="40" fillId="0" borderId="11" xfId="61" applyFont="1" applyBorder="1" applyAlignment="1" applyProtection="1">
      <alignment vertical="top" wrapText="1"/>
      <protection hidden="1"/>
    </xf>
    <xf numFmtId="0" fontId="40" fillId="0" borderId="11" xfId="61" applyFont="1" applyBorder="1" applyAlignment="1" applyProtection="1">
      <alignment vertical="top" wrapText="1"/>
      <protection/>
    </xf>
    <xf numFmtId="0" fontId="0" fillId="0" borderId="11" xfId="61" applyBorder="1" applyAlignment="1" applyProtection="1">
      <alignment wrapText="1"/>
      <protection/>
    </xf>
    <xf numFmtId="0" fontId="0" fillId="33" borderId="11" xfId="61" applyFill="1" applyBorder="1" applyAlignment="1" applyProtection="1">
      <alignment wrapText="1"/>
      <protection locked="0"/>
    </xf>
    <xf numFmtId="0" fontId="40" fillId="0" borderId="35" xfId="61" applyFont="1" applyFill="1" applyBorder="1" applyAlignment="1" applyProtection="1">
      <alignment vertical="top" wrapText="1"/>
      <protection/>
    </xf>
    <xf numFmtId="0" fontId="40" fillId="39" borderId="11" xfId="61" applyFont="1" applyFill="1" applyBorder="1" applyAlignment="1" applyProtection="1">
      <alignment vertical="top" wrapText="1"/>
      <protection locked="0"/>
    </xf>
    <xf numFmtId="0" fontId="40" fillId="39" borderId="11" xfId="61" applyFont="1" applyFill="1" applyBorder="1" applyAlignment="1" applyProtection="1">
      <alignment vertical="top" wrapText="1"/>
      <protection hidden="1"/>
    </xf>
    <xf numFmtId="0" fontId="40" fillId="39" borderId="11" xfId="61" applyFont="1" applyFill="1" applyBorder="1" applyAlignment="1" applyProtection="1">
      <alignment vertical="top" wrapText="1"/>
      <protection/>
    </xf>
    <xf numFmtId="0" fontId="0" fillId="39" borderId="11" xfId="61" applyFill="1" applyBorder="1" applyAlignment="1" applyProtection="1">
      <alignment wrapText="1"/>
      <protection locked="0"/>
    </xf>
    <xf numFmtId="0" fontId="40" fillId="0" borderId="35" xfId="61" applyFont="1" applyBorder="1" applyAlignment="1" applyProtection="1">
      <alignment horizontal="right" vertical="top" wrapText="1"/>
      <protection/>
    </xf>
    <xf numFmtId="1" fontId="36" fillId="0" borderId="37" xfId="62" applyNumberFormat="1" applyFont="1" applyBorder="1" applyAlignment="1" applyProtection="1">
      <alignment vertical="top"/>
      <protection locked="0"/>
    </xf>
    <xf numFmtId="0" fontId="40" fillId="39" borderId="35" xfId="61" applyFont="1" applyFill="1" applyBorder="1" applyAlignment="1" applyProtection="1">
      <alignment vertical="top" wrapText="1"/>
      <protection/>
    </xf>
    <xf numFmtId="0" fontId="37" fillId="0" borderId="38" xfId="62" applyFont="1" applyBorder="1" applyAlignment="1" applyProtection="1">
      <alignment vertical="top" wrapText="1"/>
      <protection locked="0"/>
    </xf>
    <xf numFmtId="0" fontId="41" fillId="39" borderId="11" xfId="61" applyFont="1" applyFill="1" applyBorder="1" applyAlignment="1" applyProtection="1">
      <alignment vertical="top" wrapText="1"/>
      <protection locked="0"/>
    </xf>
    <xf numFmtId="0" fontId="4" fillId="39" borderId="11" xfId="61" applyFont="1" applyFill="1" applyBorder="1" applyAlignment="1" applyProtection="1">
      <alignment wrapText="1"/>
      <protection/>
    </xf>
    <xf numFmtId="0" fontId="4" fillId="39" borderId="11" xfId="61" applyFont="1" applyFill="1" applyBorder="1" applyAlignment="1" applyProtection="1">
      <alignment wrapText="1"/>
      <protection locked="0"/>
    </xf>
    <xf numFmtId="0" fontId="4" fillId="0" borderId="39" xfId="61" applyFont="1" applyBorder="1" applyAlignment="1" applyProtection="1">
      <alignment wrapText="1"/>
      <protection/>
    </xf>
    <xf numFmtId="0" fontId="25" fillId="0" borderId="0" xfId="61" applyFont="1" applyAlignment="1" applyProtection="1">
      <alignment horizontal="right" wrapText="1"/>
      <protection/>
    </xf>
    <xf numFmtId="0" fontId="25" fillId="0" borderId="11" xfId="61" applyFont="1" applyBorder="1" applyAlignment="1" applyProtection="1">
      <alignment wrapText="1"/>
      <protection/>
    </xf>
    <xf numFmtId="0" fontId="25" fillId="0" borderId="0" xfId="61" applyFont="1" applyAlignment="1" applyProtection="1">
      <alignment wrapText="1"/>
      <protection/>
    </xf>
    <xf numFmtId="0" fontId="28" fillId="33" borderId="32" xfId="61" applyFont="1" applyFill="1" applyBorder="1" applyAlignment="1" applyProtection="1">
      <alignment horizontal="center"/>
      <protection locked="0"/>
    </xf>
    <xf numFmtId="0" fontId="28" fillId="0" borderId="0" xfId="61" applyFont="1" applyBorder="1" applyAlignment="1" applyProtection="1">
      <alignment/>
      <protection/>
    </xf>
    <xf numFmtId="0" fontId="8" fillId="33" borderId="12" xfId="0" applyFont="1" applyFill="1" applyBorder="1" applyAlignment="1">
      <alignment wrapText="1"/>
    </xf>
    <xf numFmtId="0" fontId="43" fillId="0" borderId="0" xfId="64" applyFont="1" applyAlignment="1">
      <alignment horizontal="center"/>
      <protection/>
    </xf>
    <xf numFmtId="0" fontId="44" fillId="0" borderId="0" xfId="64" applyFont="1" applyAlignment="1">
      <alignment horizontal="center"/>
      <protection/>
    </xf>
    <xf numFmtId="0" fontId="44" fillId="0" borderId="0" xfId="64" applyFont="1">
      <alignment/>
      <protection/>
    </xf>
    <xf numFmtId="0" fontId="44" fillId="0" borderId="0" xfId="58" applyFont="1">
      <alignment/>
      <protection/>
    </xf>
    <xf numFmtId="0" fontId="44" fillId="0" borderId="0" xfId="58" applyFont="1" applyAlignment="1">
      <alignment horizontal="center"/>
      <protection/>
    </xf>
    <xf numFmtId="0" fontId="44" fillId="0" borderId="0" xfId="58" applyFont="1" applyAlignment="1">
      <alignment horizontal="center" vertical="center" wrapText="1"/>
      <protection/>
    </xf>
    <xf numFmtId="0" fontId="43" fillId="0" borderId="0" xfId="58" applyFont="1" applyAlignment="1">
      <alignment horizontal="left"/>
      <protection/>
    </xf>
    <xf numFmtId="0" fontId="43" fillId="0" borderId="0" xfId="64" applyFont="1" applyAlignment="1">
      <alignment horizontal="left"/>
      <protection/>
    </xf>
    <xf numFmtId="0" fontId="44" fillId="0" borderId="0" xfId="58" applyFont="1" applyAlignment="1">
      <alignment horizontal="right"/>
      <protection/>
    </xf>
    <xf numFmtId="0" fontId="43" fillId="0" borderId="0" xfId="58" applyFont="1">
      <alignment/>
      <protection/>
    </xf>
    <xf numFmtId="0" fontId="44" fillId="0" borderId="11" xfId="58" applyFont="1" applyBorder="1" applyAlignment="1">
      <alignment horizontal="center" vertical="center" wrapText="1"/>
      <protection/>
    </xf>
    <xf numFmtId="0" fontId="44" fillId="0" borderId="11" xfId="64" applyFont="1" applyBorder="1" applyAlignment="1">
      <alignment horizontal="center" vertical="center" wrapText="1"/>
      <protection/>
    </xf>
    <xf numFmtId="0" fontId="44" fillId="0" borderId="11" xfId="58" applyFont="1" applyBorder="1">
      <alignment/>
      <protection/>
    </xf>
    <xf numFmtId="219" fontId="44" fillId="0" borderId="11" xfId="58" applyNumberFormat="1" applyFont="1" applyBorder="1">
      <alignment/>
      <protection/>
    </xf>
    <xf numFmtId="0" fontId="44" fillId="0" borderId="11" xfId="58" applyFont="1" applyBorder="1" applyAlignment="1">
      <alignment horizontal="left" vertical="center" wrapText="1"/>
      <protection/>
    </xf>
    <xf numFmtId="0" fontId="44" fillId="0" borderId="0" xfId="58" applyFont="1" applyAlignment="1">
      <alignment horizontal="left" wrapText="1"/>
      <protection/>
    </xf>
    <xf numFmtId="0" fontId="44" fillId="0" borderId="0" xfId="58" applyFont="1" applyAlignment="1">
      <alignment wrapText="1"/>
      <protection/>
    </xf>
    <xf numFmtId="0" fontId="44" fillId="0" borderId="0" xfId="58" applyFont="1" applyAlignment="1">
      <alignment vertical="center"/>
      <protection/>
    </xf>
    <xf numFmtId="0" fontId="44" fillId="0" borderId="0" xfId="58" applyFont="1" applyAlignment="1">
      <alignment horizontal="center" vertical="center"/>
      <protection/>
    </xf>
    <xf numFmtId="0" fontId="44" fillId="0" borderId="0" xfId="64" applyFont="1" applyAlignment="1">
      <alignment horizontal="right"/>
      <protection/>
    </xf>
    <xf numFmtId="0" fontId="44" fillId="0" borderId="40" xfId="58" applyFont="1" applyBorder="1" applyAlignment="1">
      <alignment horizontal="center" vertical="center" textRotation="90"/>
      <protection/>
    </xf>
    <xf numFmtId="0" fontId="83" fillId="33" borderId="12" xfId="0" applyFont="1" applyFill="1" applyBorder="1" applyAlignment="1">
      <alignment/>
    </xf>
    <xf numFmtId="0" fontId="83" fillId="33" borderId="12" xfId="0" applyFont="1" applyFill="1" applyBorder="1" applyAlignment="1">
      <alignment horizontal="center"/>
    </xf>
    <xf numFmtId="0" fontId="84" fillId="0" borderId="0" xfId="0" applyFont="1" applyAlignment="1">
      <alignment/>
    </xf>
    <xf numFmtId="0" fontId="28" fillId="0" borderId="0" xfId="0" applyFont="1" applyAlignment="1" applyProtection="1">
      <alignment/>
      <protection locked="0"/>
    </xf>
    <xf numFmtId="0" fontId="25" fillId="0" borderId="0" xfId="63" applyFont="1" applyProtection="1">
      <alignment/>
      <protection locked="0"/>
    </xf>
    <xf numFmtId="0" fontId="26" fillId="0" borderId="0" xfId="63" applyFont="1" applyProtection="1">
      <alignment/>
      <protection locked="0"/>
    </xf>
    <xf numFmtId="0" fontId="26" fillId="0" borderId="0" xfId="63" applyFont="1" applyAlignment="1" applyProtection="1">
      <alignment horizontal="center"/>
      <protection locked="0"/>
    </xf>
    <xf numFmtId="0" fontId="19" fillId="0" borderId="0" xfId="0" applyFont="1" applyAlignment="1" applyProtection="1">
      <alignment horizontal="center"/>
      <protection locked="0"/>
    </xf>
    <xf numFmtId="14" fontId="19" fillId="0" borderId="0" xfId="0" applyNumberFormat="1" applyFont="1" applyAlignment="1" applyProtection="1">
      <alignment/>
      <protection locked="0"/>
    </xf>
    <xf numFmtId="0" fontId="19" fillId="0" borderId="0" xfId="0" applyFont="1" applyAlignment="1" applyProtection="1">
      <alignment/>
      <protection locked="0"/>
    </xf>
    <xf numFmtId="0" fontId="19" fillId="35" borderId="0" xfId="0" applyFont="1" applyFill="1" applyAlignment="1" applyProtection="1">
      <alignment/>
      <protection locked="0"/>
    </xf>
    <xf numFmtId="0" fontId="1" fillId="0" borderId="0" xfId="63" applyFont="1" applyBorder="1" applyProtection="1">
      <alignment/>
      <protection locked="0"/>
    </xf>
    <xf numFmtId="0" fontId="2" fillId="0" borderId="0" xfId="63" applyFont="1" applyBorder="1" applyProtection="1">
      <alignment/>
      <protection locked="0"/>
    </xf>
    <xf numFmtId="14" fontId="2" fillId="0" borderId="0" xfId="63" applyNumberFormat="1" applyFont="1" applyBorder="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35" borderId="0" xfId="0" applyFill="1" applyAlignment="1" applyProtection="1">
      <alignment/>
      <protection locked="0"/>
    </xf>
    <xf numFmtId="0" fontId="0" fillId="0" borderId="0" xfId="0" applyFont="1" applyAlignment="1" applyProtection="1">
      <alignment/>
      <protection locked="0"/>
    </xf>
    <xf numFmtId="0" fontId="29" fillId="0" borderId="0" xfId="63" applyFont="1" applyBorder="1" applyProtection="1">
      <alignment/>
      <protection locked="0"/>
    </xf>
    <xf numFmtId="0" fontId="0" fillId="0" borderId="0" xfId="63" applyProtection="1">
      <alignment/>
      <protection locked="0"/>
    </xf>
    <xf numFmtId="14" fontId="0" fillId="0" borderId="0" xfId="63" applyNumberFormat="1" applyProtection="1">
      <alignment/>
      <protection locked="0"/>
    </xf>
    <xf numFmtId="0" fontId="0" fillId="40" borderId="0" xfId="0" applyFill="1" applyAlignment="1" applyProtection="1">
      <alignment horizontal="center"/>
      <protection locked="0"/>
    </xf>
    <xf numFmtId="0" fontId="0" fillId="40" borderId="0" xfId="0" applyFill="1" applyAlignment="1" applyProtection="1">
      <alignment/>
      <protection locked="0"/>
    </xf>
    <xf numFmtId="0" fontId="0" fillId="40" borderId="0" xfId="0" applyFont="1" applyFill="1" applyAlignment="1" applyProtection="1">
      <alignment/>
      <protection locked="0"/>
    </xf>
    <xf numFmtId="0" fontId="2" fillId="0" borderId="11" xfId="63" applyFont="1" applyFill="1" applyBorder="1" applyAlignment="1" applyProtection="1">
      <alignment horizontal="center" vertical="center" wrapText="1"/>
      <protection locked="0"/>
    </xf>
    <xf numFmtId="0" fontId="0" fillId="0" borderId="11" xfId="0" applyFont="1" applyBorder="1" applyAlignment="1" applyProtection="1">
      <alignment horizontal="center" wrapText="1"/>
      <protection locked="0"/>
    </xf>
    <xf numFmtId="14" fontId="2" fillId="0" borderId="11" xfId="63" applyNumberFormat="1" applyFont="1" applyFill="1" applyBorder="1" applyAlignment="1" applyProtection="1">
      <alignment horizontal="center" vertical="center" wrapText="1"/>
      <protection locked="0"/>
    </xf>
    <xf numFmtId="0" fontId="0" fillId="35" borderId="0" xfId="0" applyFill="1" applyAlignment="1" applyProtection="1">
      <alignment wrapText="1"/>
      <protection locked="0"/>
    </xf>
    <xf numFmtId="0" fontId="0" fillId="0" borderId="0" xfId="0" applyAlignment="1" applyProtection="1">
      <alignment vertical="center"/>
      <protection locked="0"/>
    </xf>
    <xf numFmtId="0" fontId="33" fillId="0" borderId="41" xfId="0" applyFont="1" applyBorder="1" applyAlignment="1" applyProtection="1">
      <alignment horizontal="center" wrapText="1"/>
      <protection locked="0"/>
    </xf>
    <xf numFmtId="0" fontId="0" fillId="35" borderId="42" xfId="0" applyFont="1" applyFill="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0" fontId="2" fillId="0" borderId="43" xfId="63" applyFont="1" applyBorder="1" applyAlignment="1" applyProtection="1">
      <alignment vertical="top"/>
      <protection locked="0"/>
    </xf>
    <xf numFmtId="0" fontId="1" fillId="0" borderId="44" xfId="63" applyFont="1" applyFill="1" applyBorder="1" applyAlignment="1" applyProtection="1">
      <alignment horizontal="left" vertical="top" wrapText="1"/>
      <protection locked="0"/>
    </xf>
    <xf numFmtId="0" fontId="1" fillId="39" borderId="11" xfId="63" applyFont="1" applyFill="1" applyBorder="1" applyAlignment="1" applyProtection="1">
      <alignment horizontal="left" vertical="top" wrapText="1"/>
      <protection locked="0"/>
    </xf>
    <xf numFmtId="0" fontId="2" fillId="39" borderId="11" xfId="63" applyFont="1" applyFill="1" applyBorder="1" applyAlignment="1" applyProtection="1">
      <alignment horizontal="center" vertical="center"/>
      <protection locked="0"/>
    </xf>
    <xf numFmtId="0" fontId="0" fillId="0" borderId="0" xfId="0" applyAlignment="1" applyProtection="1">
      <alignment vertical="top"/>
      <protection locked="0"/>
    </xf>
    <xf numFmtId="0" fontId="0" fillId="0" borderId="0" xfId="0" applyFont="1" applyAlignment="1" applyProtection="1">
      <alignment vertical="top"/>
      <protection locked="0"/>
    </xf>
    <xf numFmtId="0" fontId="2" fillId="0" borderId="11" xfId="63" applyFont="1" applyBorder="1" applyAlignment="1" applyProtection="1">
      <alignment vertical="top"/>
      <protection locked="0"/>
    </xf>
    <xf numFmtId="0" fontId="1" fillId="0" borderId="11" xfId="63" applyFont="1" applyFill="1" applyBorder="1" applyAlignment="1" applyProtection="1">
      <alignment vertical="top" wrapText="1"/>
      <protection locked="0"/>
    </xf>
    <xf numFmtId="0" fontId="2" fillId="39" borderId="11" xfId="63" applyFont="1" applyFill="1" applyBorder="1" applyAlignment="1" applyProtection="1">
      <alignment vertical="top" wrapText="1"/>
      <protection locked="0"/>
    </xf>
    <xf numFmtId="0" fontId="0" fillId="0" borderId="0" xfId="0" applyAlignment="1" applyProtection="1">
      <alignment/>
      <protection locked="0"/>
    </xf>
    <xf numFmtId="0" fontId="1" fillId="0" borderId="0" xfId="63" applyFont="1" applyBorder="1" applyAlignment="1" applyProtection="1">
      <alignment horizontal="right" vertical="distributed"/>
      <protection locked="0"/>
    </xf>
    <xf numFmtId="0" fontId="0" fillId="0" borderId="0" xfId="63" applyBorder="1" applyAlignment="1" applyProtection="1">
      <alignment horizontal="center"/>
      <protection locked="0"/>
    </xf>
    <xf numFmtId="0" fontId="0" fillId="0" borderId="0" xfId="63" applyBorder="1" applyProtection="1">
      <alignment/>
      <protection locked="0"/>
    </xf>
    <xf numFmtId="0" fontId="0" fillId="0" borderId="0" xfId="63" applyFont="1" applyAlignment="1" applyProtection="1">
      <alignment horizontal="left" wrapText="1"/>
      <protection locked="0"/>
    </xf>
    <xf numFmtId="0" fontId="0" fillId="0" borderId="0" xfId="0" applyFill="1" applyAlignment="1" applyProtection="1">
      <alignment/>
      <protection locked="0"/>
    </xf>
    <xf numFmtId="0" fontId="0" fillId="0" borderId="0" xfId="63" applyFont="1" applyProtection="1">
      <alignment/>
      <protection locked="0"/>
    </xf>
    <xf numFmtId="0" fontId="25" fillId="0" borderId="0" xfId="63" applyFont="1" applyAlignment="1" applyProtection="1">
      <alignment/>
      <protection locked="0"/>
    </xf>
    <xf numFmtId="0" fontId="19" fillId="0" borderId="0" xfId="63" applyFont="1" applyProtection="1">
      <alignment/>
      <protection locked="0"/>
    </xf>
    <xf numFmtId="0" fontId="25" fillId="0" borderId="0" xfId="63" applyFont="1" applyAlignment="1" applyProtection="1">
      <alignment horizontal="left"/>
      <protection locked="0"/>
    </xf>
    <xf numFmtId="0" fontId="2" fillId="0" borderId="0" xfId="63" applyFont="1" applyAlignment="1" applyProtection="1">
      <alignment horizontal="center"/>
      <protection locked="0"/>
    </xf>
    <xf numFmtId="14" fontId="0" fillId="0" borderId="0" xfId="0" applyNumberFormat="1" applyAlignment="1" applyProtection="1">
      <alignment/>
      <protection locked="0"/>
    </xf>
    <xf numFmtId="0" fontId="27" fillId="0" borderId="0" xfId="63" applyFont="1" applyAlignment="1" applyProtection="1">
      <alignment horizontal="center"/>
      <protection locked="0"/>
    </xf>
    <xf numFmtId="0" fontId="27" fillId="0" borderId="0" xfId="63" applyFont="1" applyProtection="1">
      <alignment/>
      <protection locked="0"/>
    </xf>
    <xf numFmtId="0" fontId="12" fillId="0" borderId="0" xfId="0" applyFont="1" applyAlignment="1" applyProtection="1">
      <alignment vertical="top"/>
      <protection locked="0"/>
    </xf>
    <xf numFmtId="14" fontId="19" fillId="0" borderId="0" xfId="0" applyNumberFormat="1" applyFont="1" applyAlignment="1" applyProtection="1">
      <alignment horizontal="center"/>
      <protection locked="0"/>
    </xf>
    <xf numFmtId="0" fontId="4" fillId="0" borderId="0" xfId="0" applyFont="1" applyAlignment="1" applyProtection="1">
      <alignment/>
      <protection locked="0"/>
    </xf>
    <xf numFmtId="0" fontId="2" fillId="0" borderId="11" xfId="63" applyFont="1" applyFill="1" applyBorder="1" applyAlignment="1" applyProtection="1">
      <alignment horizontal="center" vertical="top"/>
      <protection hidden="1"/>
    </xf>
    <xf numFmtId="0" fontId="7" fillId="0" borderId="0" xfId="0" applyFont="1" applyAlignment="1" applyProtection="1">
      <alignment/>
      <protection locked="0"/>
    </xf>
    <xf numFmtId="0" fontId="0" fillId="0" borderId="0" xfId="0" applyFont="1" applyAlignment="1" applyProtection="1">
      <alignment/>
      <protection locked="0"/>
    </xf>
    <xf numFmtId="0" fontId="1" fillId="0" borderId="0" xfId="63" applyFont="1" applyProtection="1">
      <alignment/>
      <protection locked="0"/>
    </xf>
    <xf numFmtId="0" fontId="2" fillId="0" borderId="0" xfId="63" applyFont="1" applyProtection="1">
      <alignment/>
      <protection locked="0"/>
    </xf>
    <xf numFmtId="0" fontId="0" fillId="40" borderId="0" xfId="0" applyFont="1" applyFill="1" applyAlignment="1" applyProtection="1">
      <alignment/>
      <protection locked="0"/>
    </xf>
    <xf numFmtId="0" fontId="4" fillId="0" borderId="45" xfId="0" applyFont="1" applyBorder="1" applyAlignment="1" applyProtection="1">
      <alignment vertical="center"/>
      <protection locked="0"/>
    </xf>
    <xf numFmtId="0" fontId="4" fillId="0" borderId="31" xfId="0" applyFont="1" applyBorder="1" applyAlignment="1" applyProtection="1">
      <alignment horizontal="center" vertical="center"/>
      <protection locked="0"/>
    </xf>
    <xf numFmtId="0" fontId="4" fillId="0" borderId="46" xfId="63" applyFont="1" applyBorder="1" applyAlignment="1" applyProtection="1">
      <alignment horizontal="center" vertical="center" wrapText="1"/>
      <protection locked="0"/>
    </xf>
    <xf numFmtId="0" fontId="0" fillId="37" borderId="0" xfId="0" applyFont="1" applyFill="1" applyAlignment="1" applyProtection="1">
      <alignment/>
      <protection locked="0"/>
    </xf>
    <xf numFmtId="0" fontId="0" fillId="0" borderId="47" xfId="0" applyBorder="1" applyAlignment="1" applyProtection="1">
      <alignment horizontal="center" vertical="top"/>
      <protection locked="0"/>
    </xf>
    <xf numFmtId="0" fontId="0" fillId="0" borderId="48" xfId="0" applyBorder="1" applyAlignment="1" applyProtection="1">
      <alignment vertical="top" wrapText="1"/>
      <protection locked="0"/>
    </xf>
    <xf numFmtId="0" fontId="0" fillId="0" borderId="10" xfId="0" applyBorder="1" applyAlignment="1" applyProtection="1">
      <alignment vertical="top"/>
      <protection locked="0"/>
    </xf>
    <xf numFmtId="0" fontId="0" fillId="0" borderId="49" xfId="0" applyBorder="1" applyAlignment="1" applyProtection="1">
      <alignment horizontal="center" vertical="top"/>
      <protection locked="0"/>
    </xf>
    <xf numFmtId="0" fontId="0" fillId="0" borderId="5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45" xfId="0" applyBorder="1" applyAlignment="1" applyProtection="1">
      <alignment vertical="top"/>
      <protection locked="0"/>
    </xf>
    <xf numFmtId="0" fontId="0" fillId="0" borderId="50" xfId="0" applyBorder="1" applyAlignment="1" applyProtection="1">
      <alignment vertical="top"/>
      <protection locked="0"/>
    </xf>
    <xf numFmtId="0" fontId="0" fillId="0" borderId="45" xfId="0" applyBorder="1" applyAlignment="1" applyProtection="1">
      <alignment horizontal="center" vertical="top"/>
      <protection locked="0"/>
    </xf>
    <xf numFmtId="0" fontId="0" fillId="0" borderId="31" xfId="0" applyFont="1" applyBorder="1" applyAlignment="1" applyProtection="1">
      <alignment vertical="top" wrapText="1"/>
      <protection locked="0"/>
    </xf>
    <xf numFmtId="0" fontId="0" fillId="0" borderId="31" xfId="0" applyFont="1"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52" xfId="0" applyBorder="1" applyAlignment="1" applyProtection="1">
      <alignment/>
      <protection locked="0"/>
    </xf>
    <xf numFmtId="0" fontId="0" fillId="0" borderId="0" xfId="0" applyBorder="1" applyAlignment="1" applyProtection="1">
      <alignment/>
      <protection locked="0"/>
    </xf>
    <xf numFmtId="0" fontId="4" fillId="0" borderId="0" xfId="0" applyFont="1" applyBorder="1" applyAlignment="1" applyProtection="1">
      <alignment horizontal="right" vertical="center" wrapText="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4" fillId="0" borderId="0" xfId="63" applyFont="1" applyProtection="1">
      <alignment/>
      <protection locked="0"/>
    </xf>
    <xf numFmtId="0" fontId="25" fillId="0" borderId="0" xfId="63" applyFont="1" applyAlignment="1" applyProtection="1">
      <alignment horizontal="center"/>
      <protection locked="0"/>
    </xf>
    <xf numFmtId="0" fontId="19" fillId="0" borderId="0" xfId="63"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Alignment="1" applyProtection="1">
      <alignment/>
      <protection locked="0"/>
    </xf>
    <xf numFmtId="0" fontId="0" fillId="0" borderId="53" xfId="0" applyBorder="1" applyAlignment="1" applyProtection="1">
      <alignment horizontal="center" vertical="top"/>
      <protection hidden="1"/>
    </xf>
    <xf numFmtId="0" fontId="5" fillId="0" borderId="0" xfId="0" applyFont="1" applyAlignment="1" applyProtection="1">
      <alignment/>
      <protection hidden="1"/>
    </xf>
    <xf numFmtId="0" fontId="0" fillId="37" borderId="0" xfId="0" applyFont="1" applyFill="1" applyAlignment="1" applyProtection="1">
      <alignment/>
      <protection hidden="1"/>
    </xf>
    <xf numFmtId="0" fontId="0" fillId="0" borderId="0" xfId="0" applyAlignment="1" applyProtection="1">
      <alignment/>
      <protection hidden="1"/>
    </xf>
    <xf numFmtId="0" fontId="0" fillId="0" borderId="54" xfId="0" applyBorder="1" applyAlignment="1" applyProtection="1">
      <alignment horizontal="center" vertical="top"/>
      <protection hidden="1"/>
    </xf>
    <xf numFmtId="0" fontId="0" fillId="0" borderId="46" xfId="0" applyBorder="1" applyAlignment="1" applyProtection="1">
      <alignment horizontal="center" vertical="top"/>
      <protection hidden="1"/>
    </xf>
    <xf numFmtId="0" fontId="0" fillId="0" borderId="11" xfId="0" applyBorder="1" applyAlignment="1" applyProtection="1">
      <alignment horizontal="center"/>
      <protection hidden="1"/>
    </xf>
    <xf numFmtId="0" fontId="4" fillId="0" borderId="0" xfId="61" applyFont="1" applyAlignment="1" applyProtection="1">
      <alignment wrapText="1"/>
      <protection locked="0"/>
    </xf>
    <xf numFmtId="0" fontId="28" fillId="0" borderId="0" xfId="61" applyFont="1" applyAlignment="1" applyProtection="1">
      <alignment wrapText="1"/>
      <protection locked="0"/>
    </xf>
    <xf numFmtId="0" fontId="0" fillId="0" borderId="0" xfId="61" applyAlignment="1" applyProtection="1">
      <alignment wrapText="1"/>
      <protection locked="0"/>
    </xf>
    <xf numFmtId="2" fontId="0" fillId="0" borderId="0" xfId="61" applyNumberFormat="1" applyAlignment="1" applyProtection="1">
      <alignment wrapText="1"/>
      <protection locked="0"/>
    </xf>
    <xf numFmtId="0" fontId="40" fillId="0" borderId="0" xfId="61" applyFont="1" applyAlignment="1" applyProtection="1">
      <alignment horizontal="justify" wrapText="1"/>
      <protection locked="0"/>
    </xf>
    <xf numFmtId="0" fontId="4" fillId="0" borderId="55" xfId="61" applyFont="1" applyBorder="1" applyAlignment="1" applyProtection="1">
      <alignment wrapText="1"/>
      <protection locked="0"/>
    </xf>
    <xf numFmtId="0" fontId="41" fillId="0" borderId="56" xfId="61" applyFont="1" applyBorder="1" applyAlignment="1" applyProtection="1">
      <alignment horizontal="center" vertical="top" wrapText="1"/>
      <protection locked="0"/>
    </xf>
    <xf numFmtId="0" fontId="41" fillId="33" borderId="44" xfId="61" applyFont="1" applyFill="1" applyBorder="1" applyAlignment="1" applyProtection="1">
      <alignment horizontal="center" wrapText="1"/>
      <protection locked="0"/>
    </xf>
    <xf numFmtId="2" fontId="4" fillId="0" borderId="44" xfId="61" applyNumberFormat="1" applyFont="1" applyBorder="1" applyAlignment="1" applyProtection="1">
      <alignment horizontal="center" wrapText="1"/>
      <protection locked="0"/>
    </xf>
    <xf numFmtId="0" fontId="4" fillId="0" borderId="0" xfId="61" applyFont="1" applyAlignment="1" applyProtection="1">
      <alignment wrapText="1"/>
      <protection locked="0"/>
    </xf>
    <xf numFmtId="0" fontId="4" fillId="39" borderId="11" xfId="61" applyFont="1" applyFill="1" applyBorder="1" applyAlignment="1" applyProtection="1">
      <alignment wrapText="1"/>
      <protection locked="0"/>
    </xf>
    <xf numFmtId="0" fontId="85" fillId="41" borderId="11" xfId="60" applyFont="1" applyFill="1" applyBorder="1" applyProtection="1">
      <alignment/>
      <protection locked="0"/>
    </xf>
    <xf numFmtId="0" fontId="0" fillId="0" borderId="11" xfId="0" applyBorder="1" applyAlignment="1" applyProtection="1">
      <alignment/>
      <protection locked="0"/>
    </xf>
    <xf numFmtId="0" fontId="78" fillId="0" borderId="11" xfId="60" applyBorder="1" applyProtection="1">
      <alignment/>
      <protection locked="0"/>
    </xf>
    <xf numFmtId="0" fontId="78" fillId="0" borderId="11" xfId="60" applyBorder="1" applyAlignment="1" applyProtection="1">
      <alignment wrapText="1"/>
      <protection locked="0"/>
    </xf>
    <xf numFmtId="0" fontId="4" fillId="0" borderId="11" xfId="61" applyFont="1" applyBorder="1" applyAlignment="1" applyProtection="1">
      <alignment wrapText="1"/>
      <protection locked="0"/>
    </xf>
    <xf numFmtId="0" fontId="25" fillId="0" borderId="11" xfId="61" applyFont="1" applyBorder="1" applyAlignment="1" applyProtection="1">
      <alignment horizontal="right" wrapText="1"/>
      <protection locked="0"/>
    </xf>
    <xf numFmtId="0" fontId="25" fillId="0" borderId="11" xfId="61" applyFont="1" applyBorder="1" applyAlignment="1" applyProtection="1">
      <alignment wrapText="1"/>
      <protection locked="0"/>
    </xf>
    <xf numFmtId="0" fontId="4" fillId="0" borderId="0" xfId="61" applyFont="1" applyAlignment="1" applyProtection="1">
      <alignment wrapText="1"/>
      <protection locked="0"/>
    </xf>
    <xf numFmtId="0" fontId="28" fillId="0" borderId="0" xfId="61" applyFont="1" applyProtection="1">
      <alignment/>
      <protection locked="0"/>
    </xf>
    <xf numFmtId="2" fontId="0" fillId="0" borderId="0" xfId="0" applyNumberFormat="1" applyAlignment="1" applyProtection="1">
      <alignment/>
      <protection locked="0"/>
    </xf>
    <xf numFmtId="2" fontId="78" fillId="0" borderId="11" xfId="60" applyNumberFormat="1" applyBorder="1" applyProtection="1">
      <alignment/>
      <protection hidden="1"/>
    </xf>
    <xf numFmtId="0" fontId="0" fillId="39" borderId="11" xfId="61" applyFill="1" applyBorder="1" applyAlignment="1" applyProtection="1">
      <alignment wrapText="1"/>
      <protection hidden="1"/>
    </xf>
    <xf numFmtId="0" fontId="0" fillId="0" borderId="11" xfId="0" applyBorder="1" applyAlignment="1" applyProtection="1">
      <alignment/>
      <protection hidden="1"/>
    </xf>
    <xf numFmtId="2" fontId="4" fillId="0" borderId="11" xfId="61" applyNumberFormat="1" applyFont="1" applyBorder="1" applyAlignment="1" applyProtection="1">
      <alignment wrapText="1"/>
      <protection hidden="1"/>
    </xf>
    <xf numFmtId="0" fontId="4" fillId="0" borderId="11" xfId="61" applyFont="1" applyBorder="1" applyAlignment="1" applyProtection="1">
      <alignment wrapText="1"/>
      <protection hidden="1"/>
    </xf>
    <xf numFmtId="0" fontId="4" fillId="0" borderId="0" xfId="0" applyFont="1" applyAlignment="1" applyProtection="1">
      <alignment/>
      <protection locked="0"/>
    </xf>
    <xf numFmtId="0" fontId="0" fillId="0" borderId="0" xfId="0" applyFont="1" applyAlignment="1" applyProtection="1">
      <alignment/>
      <protection locked="0"/>
    </xf>
    <xf numFmtId="0" fontId="4" fillId="0" borderId="0" xfId="0" applyFont="1" applyBorder="1" applyAlignment="1" applyProtection="1">
      <alignment vertical="top"/>
      <protection locked="0"/>
    </xf>
    <xf numFmtId="0" fontId="0" fillId="0" borderId="0" xfId="0" applyBorder="1" applyAlignment="1" applyProtection="1">
      <alignment/>
      <protection locked="0"/>
    </xf>
    <xf numFmtId="0" fontId="0" fillId="0" borderId="11" xfId="0" applyFont="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1" xfId="0" applyFill="1" applyBorder="1" applyAlignment="1" applyProtection="1">
      <alignment horizontal="center"/>
      <protection hidden="1"/>
    </xf>
    <xf numFmtId="0" fontId="3" fillId="0" borderId="13" xfId="0" applyNumberFormat="1" applyFont="1" applyFill="1" applyBorder="1" applyAlignment="1" applyProtection="1">
      <alignment horizontal="center"/>
      <protection locked="0"/>
    </xf>
    <xf numFmtId="0" fontId="3" fillId="0" borderId="0" xfId="0" applyFont="1" applyAlignment="1" applyProtection="1">
      <alignment/>
      <protection locked="0"/>
    </xf>
    <xf numFmtId="0" fontId="3" fillId="40" borderId="0" xfId="0" applyFont="1" applyFill="1" applyAlignment="1" applyProtection="1">
      <alignment/>
      <protection locked="0"/>
    </xf>
    <xf numFmtId="0" fontId="3" fillId="0" borderId="0" xfId="0" applyFont="1" applyAlignment="1" applyProtection="1">
      <alignment horizontal="center" vertical="center" wrapText="1"/>
      <protection locked="0"/>
    </xf>
    <xf numFmtId="0" fontId="3" fillId="0" borderId="23" xfId="0" applyFont="1" applyBorder="1" applyAlignment="1" applyProtection="1">
      <alignment horizontal="center"/>
      <protection locked="0"/>
    </xf>
    <xf numFmtId="0" fontId="3" fillId="0" borderId="23" xfId="0" applyFont="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0" fontId="3" fillId="0" borderId="57" xfId="0" applyFont="1" applyBorder="1" applyAlignment="1" applyProtection="1">
      <alignment horizontal="center" vertical="center" wrapText="1"/>
      <protection locked="0"/>
    </xf>
    <xf numFmtId="0" fontId="3" fillId="0" borderId="12" xfId="0" applyFont="1" applyBorder="1" applyAlignment="1" applyProtection="1">
      <alignment/>
      <protection locked="0"/>
    </xf>
    <xf numFmtId="0" fontId="3" fillId="0" borderId="27"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29"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7" fillId="0" borderId="58" xfId="0" applyFont="1" applyFill="1" applyBorder="1" applyAlignment="1" applyProtection="1">
      <alignment horizontal="center"/>
      <protection locked="0"/>
    </xf>
    <xf numFmtId="0" fontId="7" fillId="0" borderId="59" xfId="0" applyFont="1" applyFill="1" applyBorder="1" applyAlignment="1" applyProtection="1">
      <alignment horizontal="center"/>
      <protection locked="0"/>
    </xf>
    <xf numFmtId="0" fontId="7" fillId="0" borderId="60" xfId="0" applyFont="1" applyFill="1" applyBorder="1" applyAlignment="1" applyProtection="1">
      <alignment horizontal="center"/>
      <protection locked="0"/>
    </xf>
    <xf numFmtId="0" fontId="7" fillId="0" borderId="0" xfId="0" applyFont="1" applyAlignment="1" applyProtection="1">
      <alignment/>
      <protection locked="0"/>
    </xf>
    <xf numFmtId="0" fontId="3" fillId="0" borderId="0" xfId="0" applyFont="1" applyAlignment="1" applyProtection="1">
      <alignment horizontal="left" vertical="top"/>
      <protection locked="0"/>
    </xf>
    <xf numFmtId="14" fontId="0" fillId="0" borderId="0" xfId="0" applyNumberFormat="1" applyAlignment="1" applyProtection="1">
      <alignment horizontal="left"/>
      <protection locked="0"/>
    </xf>
    <xf numFmtId="0" fontId="3" fillId="0" borderId="13" xfId="0" applyFont="1" applyFill="1" applyBorder="1" applyAlignment="1" applyProtection="1">
      <alignment horizontal="center" vertical="center"/>
      <protection hidden="1"/>
    </xf>
    <xf numFmtId="0" fontId="7" fillId="0" borderId="61" xfId="0" applyFont="1" applyBorder="1" applyAlignment="1" applyProtection="1">
      <alignment horizontal="center"/>
      <protection hidden="1"/>
    </xf>
    <xf numFmtId="0" fontId="3" fillId="0" borderId="62" xfId="0" applyFont="1" applyFill="1" applyBorder="1" applyAlignment="1" applyProtection="1">
      <alignment horizontal="center" vertical="center"/>
      <protection hidden="1"/>
    </xf>
    <xf numFmtId="0" fontId="3" fillId="0" borderId="57" xfId="0" applyFont="1" applyFill="1" applyBorder="1" applyAlignment="1" applyProtection="1">
      <alignment vertical="center"/>
      <protection hidden="1"/>
    </xf>
    <xf numFmtId="0" fontId="3" fillId="0" borderId="12" xfId="0" applyFont="1" applyFill="1" applyBorder="1" applyAlignment="1" applyProtection="1">
      <alignment vertical="center"/>
      <protection hidden="1"/>
    </xf>
    <xf numFmtId="0" fontId="3" fillId="0" borderId="62" xfId="0" applyFont="1" applyBorder="1" applyAlignment="1" applyProtection="1">
      <alignment horizontal="center" vertical="center"/>
      <protection hidden="1"/>
    </xf>
    <xf numFmtId="0" fontId="3" fillId="0" borderId="57" xfId="0" applyFont="1" applyBorder="1" applyAlignment="1" applyProtection="1">
      <alignment vertical="center"/>
      <protection hidden="1"/>
    </xf>
    <xf numFmtId="0" fontId="3" fillId="0" borderId="12" xfId="0" applyFont="1" applyBorder="1" applyAlignment="1" applyProtection="1">
      <alignment vertical="center"/>
      <protection hidden="1"/>
    </xf>
    <xf numFmtId="0" fontId="18" fillId="33" borderId="0" xfId="0" applyFont="1" applyFill="1" applyAlignment="1">
      <alignment vertical="top" wrapText="1"/>
    </xf>
    <xf numFmtId="0" fontId="26" fillId="0" borderId="0" xfId="63" applyFont="1" applyAlignment="1">
      <alignment horizontal="center"/>
      <protection/>
    </xf>
    <xf numFmtId="0" fontId="11" fillId="0" borderId="0" xfId="0" applyFont="1" applyBorder="1" applyAlignment="1">
      <alignment horizontal="center" vertical="top"/>
    </xf>
    <xf numFmtId="0" fontId="12" fillId="0" borderId="63" xfId="0" applyFont="1" applyBorder="1" applyAlignment="1">
      <alignment vertical="top" wrapText="1"/>
    </xf>
    <xf numFmtId="0" fontId="12" fillId="0" borderId="64" xfId="0" applyFont="1" applyBorder="1" applyAlignment="1">
      <alignment vertical="top" wrapText="1"/>
    </xf>
    <xf numFmtId="0" fontId="12" fillId="0" borderId="0" xfId="0" applyFont="1" applyAlignment="1">
      <alignment vertical="top" wrapText="1"/>
    </xf>
    <xf numFmtId="0" fontId="11" fillId="37" borderId="65" xfId="0" applyFont="1" applyFill="1" applyBorder="1" applyAlignment="1">
      <alignment vertical="top" wrapText="1"/>
    </xf>
    <xf numFmtId="0" fontId="12" fillId="0" borderId="66" xfId="0" applyFont="1" applyBorder="1" applyAlignment="1">
      <alignment vertical="top"/>
    </xf>
    <xf numFmtId="0" fontId="12" fillId="0" borderId="57" xfId="0" applyFont="1" applyBorder="1" applyAlignment="1">
      <alignment vertical="top"/>
    </xf>
    <xf numFmtId="0" fontId="12" fillId="0" borderId="67" xfId="0" applyFont="1" applyBorder="1" applyAlignment="1">
      <alignment vertical="top" wrapText="1"/>
    </xf>
    <xf numFmtId="0" fontId="12" fillId="0" borderId="29" xfId="0" applyFont="1" applyBorder="1" applyAlignment="1">
      <alignment vertical="top" wrapText="1"/>
    </xf>
    <xf numFmtId="0" fontId="12" fillId="0" borderId="68" xfId="0" applyFont="1" applyBorder="1" applyAlignment="1">
      <alignment vertical="top" wrapText="1"/>
    </xf>
    <xf numFmtId="0" fontId="18" fillId="4" borderId="0" xfId="0" applyFont="1" applyFill="1" applyAlignment="1">
      <alignment vertical="top" wrapText="1"/>
    </xf>
    <xf numFmtId="0" fontId="12" fillId="0" borderId="69" xfId="0" applyFont="1" applyBorder="1" applyAlignment="1">
      <alignment vertical="top" wrapText="1"/>
    </xf>
    <xf numFmtId="0" fontId="12" fillId="0" borderId="70" xfId="0" applyFont="1" applyBorder="1" applyAlignment="1">
      <alignment vertical="top" wrapText="1"/>
    </xf>
    <xf numFmtId="0" fontId="12" fillId="0" borderId="71" xfId="0" applyFont="1" applyBorder="1" applyAlignment="1">
      <alignment vertical="top" wrapText="1"/>
    </xf>
    <xf numFmtId="0" fontId="27" fillId="0" borderId="0" xfId="63" applyFont="1" applyAlignment="1">
      <alignment horizontal="center"/>
      <protection/>
    </xf>
    <xf numFmtId="0" fontId="20" fillId="32" borderId="0" xfId="0" applyFont="1" applyFill="1" applyAlignment="1">
      <alignment horizontal="center" vertical="center" wrapText="1"/>
    </xf>
    <xf numFmtId="0" fontId="12" fillId="0" borderId="72" xfId="0" applyFont="1" applyBorder="1" applyAlignment="1">
      <alignment vertical="top" wrapText="1"/>
    </xf>
    <xf numFmtId="0" fontId="12" fillId="0" borderId="31" xfId="0" applyFont="1" applyBorder="1" applyAlignment="1">
      <alignment vertical="top" wrapText="1"/>
    </xf>
    <xf numFmtId="0" fontId="12" fillId="0" borderId="73" xfId="0" applyFont="1" applyBorder="1" applyAlignment="1">
      <alignment vertical="top" wrapText="1"/>
    </xf>
    <xf numFmtId="0" fontId="12" fillId="0" borderId="74" xfId="0" applyFont="1" applyBorder="1" applyAlignment="1">
      <alignment vertical="top" wrapText="1"/>
    </xf>
    <xf numFmtId="0" fontId="12" fillId="0" borderId="75" xfId="0" applyFont="1" applyBorder="1" applyAlignment="1">
      <alignment vertical="top" wrapText="1"/>
    </xf>
    <xf numFmtId="0" fontId="12" fillId="0" borderId="76" xfId="0" applyFont="1" applyBorder="1" applyAlignment="1">
      <alignment vertical="top" wrapText="1"/>
    </xf>
    <xf numFmtId="0" fontId="12" fillId="0" borderId="77" xfId="0" applyFont="1" applyBorder="1" applyAlignment="1">
      <alignment vertical="top" wrapText="1"/>
    </xf>
    <xf numFmtId="0" fontId="12" fillId="0" borderId="78" xfId="0" applyFont="1" applyBorder="1" applyAlignment="1">
      <alignment vertical="top" wrapText="1"/>
    </xf>
    <xf numFmtId="0" fontId="12" fillId="33" borderId="0" xfId="0" applyFont="1" applyFill="1" applyAlignment="1">
      <alignment vertical="top" wrapText="1"/>
    </xf>
    <xf numFmtId="0" fontId="16" fillId="33" borderId="0" xfId="0" applyFont="1" applyFill="1" applyAlignment="1">
      <alignment vertical="top" wrapText="1"/>
    </xf>
    <xf numFmtId="0" fontId="21" fillId="33" borderId="0" xfId="0" applyFont="1" applyFill="1" applyAlignment="1">
      <alignment vertical="center" wrapText="1"/>
    </xf>
    <xf numFmtId="0" fontId="22" fillId="33" borderId="0" xfId="0" applyFont="1" applyFill="1" applyAlignment="1">
      <alignment vertical="top" wrapText="1"/>
    </xf>
    <xf numFmtId="0" fontId="12" fillId="0" borderId="79" xfId="0" applyFont="1" applyBorder="1" applyAlignment="1">
      <alignment vertical="top" wrapText="1"/>
    </xf>
    <xf numFmtId="0" fontId="11" fillId="42" borderId="65" xfId="0" applyFont="1" applyFill="1" applyBorder="1" applyAlignment="1">
      <alignment vertical="top" wrapText="1"/>
    </xf>
    <xf numFmtId="0" fontId="16" fillId="33" borderId="0" xfId="0" applyFont="1" applyFill="1" applyAlignment="1">
      <alignment vertical="center" wrapText="1"/>
    </xf>
    <xf numFmtId="0" fontId="16" fillId="0" borderId="0" xfId="0" applyFont="1" applyAlignment="1">
      <alignment vertical="top" wrapText="1"/>
    </xf>
    <xf numFmtId="0" fontId="27" fillId="0" borderId="0" xfId="63" applyFont="1" applyAlignment="1" applyProtection="1">
      <alignment horizontal="center"/>
      <protection locked="0"/>
    </xf>
    <xf numFmtId="0" fontId="26" fillId="0" borderId="0" xfId="63" applyFont="1" applyAlignment="1" applyProtection="1">
      <alignment horizontal="center"/>
      <protection locked="0"/>
    </xf>
    <xf numFmtId="0" fontId="25" fillId="0" borderId="0" xfId="63" applyFont="1" applyAlignment="1" applyProtection="1">
      <alignment horizontal="center"/>
      <protection locked="0"/>
    </xf>
    <xf numFmtId="0" fontId="4" fillId="0" borderId="0" xfId="63" applyFont="1" applyProtection="1">
      <alignment/>
      <protection locked="0"/>
    </xf>
    <xf numFmtId="0" fontId="6" fillId="0" borderId="0" xfId="63" applyFont="1" applyAlignment="1" applyProtection="1">
      <alignment vertical="center" wrapText="1"/>
      <protection locked="0"/>
    </xf>
    <xf numFmtId="0" fontId="28" fillId="0" borderId="0" xfId="0" applyFont="1" applyAlignment="1" applyProtection="1">
      <alignment horizontal="center"/>
      <protection locked="0"/>
    </xf>
    <xf numFmtId="0" fontId="4"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4" fillId="0" borderId="80" xfId="0" applyFont="1" applyBorder="1" applyAlignment="1" applyProtection="1">
      <alignment horizontal="right" vertical="center" wrapText="1"/>
      <protection locked="0"/>
    </xf>
    <xf numFmtId="0" fontId="4" fillId="0" borderId="80" xfId="0" applyFont="1" applyBorder="1" applyAlignment="1" applyProtection="1">
      <alignment horizontal="right"/>
      <protection locked="0"/>
    </xf>
    <xf numFmtId="0" fontId="4" fillId="0" borderId="42" xfId="0" applyFont="1" applyBorder="1" applyAlignment="1" applyProtection="1">
      <alignment horizontal="right"/>
      <protection locked="0"/>
    </xf>
    <xf numFmtId="0" fontId="0" fillId="0" borderId="48"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47" xfId="0" applyBorder="1" applyAlignment="1" applyProtection="1">
      <alignment horizontal="center" vertical="top"/>
      <protection locked="0"/>
    </xf>
    <xf numFmtId="0" fontId="0" fillId="0" borderId="49" xfId="0" applyBorder="1" applyAlignment="1" applyProtection="1">
      <alignment horizontal="center" vertical="top"/>
      <protection locked="0"/>
    </xf>
    <xf numFmtId="0" fontId="0" fillId="0" borderId="0" xfId="63" applyFont="1" applyProtection="1">
      <alignment/>
      <protection locked="0"/>
    </xf>
    <xf numFmtId="0" fontId="9" fillId="0" borderId="0" xfId="0" applyFont="1" applyAlignment="1" applyProtection="1">
      <alignment wrapText="1"/>
      <protection locked="0"/>
    </xf>
    <xf numFmtId="0" fontId="3" fillId="0" borderId="0" xfId="0" applyFont="1" applyAlignment="1" applyProtection="1">
      <alignment wrapText="1"/>
      <protection locked="0"/>
    </xf>
    <xf numFmtId="0" fontId="3" fillId="0" borderId="0" xfId="0" applyFont="1" applyBorder="1" applyAlignment="1" applyProtection="1">
      <alignment wrapText="1"/>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7" fillId="0" borderId="0" xfId="0" applyFont="1" applyAlignment="1" applyProtection="1">
      <alignment horizontal="center"/>
      <protection locked="0"/>
    </xf>
    <xf numFmtId="0" fontId="3" fillId="0" borderId="65" xfId="0" applyFont="1" applyBorder="1" applyAlignment="1" applyProtection="1">
      <alignment horizontal="center"/>
      <protection locked="0"/>
    </xf>
    <xf numFmtId="0" fontId="3" fillId="0" borderId="81"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14" fontId="19" fillId="0" borderId="0" xfId="0" applyNumberFormat="1" applyFont="1" applyAlignment="1" applyProtection="1">
      <alignment horizontal="center"/>
      <protection locked="0"/>
    </xf>
    <xf numFmtId="0" fontId="3" fillId="0" borderId="82" xfId="0" applyFont="1" applyBorder="1" applyAlignment="1" applyProtection="1">
      <alignment horizontal="center" vertical="center" wrapText="1"/>
      <protection locked="0"/>
    </xf>
    <xf numFmtId="0" fontId="3" fillId="0" borderId="83" xfId="0" applyFont="1" applyBorder="1" applyAlignment="1" applyProtection="1">
      <alignment horizontal="center" vertical="center" wrapText="1"/>
      <protection locked="0"/>
    </xf>
    <xf numFmtId="0" fontId="3" fillId="0" borderId="57"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3" fillId="0" borderId="84" xfId="0" applyFont="1" applyBorder="1" applyAlignment="1" applyProtection="1">
      <alignment horizontal="center" textRotation="90"/>
      <protection locked="0"/>
    </xf>
    <xf numFmtId="0" fontId="3" fillId="0" borderId="85" xfId="0" applyFont="1" applyBorder="1" applyAlignment="1" applyProtection="1">
      <alignment horizontal="center" textRotation="90"/>
      <protection locked="0"/>
    </xf>
    <xf numFmtId="0" fontId="3" fillId="0" borderId="27"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7" fillId="0" borderId="58" xfId="0" applyFont="1" applyBorder="1" applyAlignment="1" applyProtection="1">
      <alignment horizontal="center"/>
      <protection locked="0"/>
    </xf>
    <xf numFmtId="0" fontId="7" fillId="0" borderId="59" xfId="0" applyFont="1" applyBorder="1" applyAlignment="1" applyProtection="1">
      <alignment horizontal="center"/>
      <protection locked="0"/>
    </xf>
    <xf numFmtId="0" fontId="7" fillId="0" borderId="87" xfId="0" applyFont="1" applyBorder="1" applyAlignment="1" applyProtection="1">
      <alignment horizontal="center"/>
      <protection locked="0"/>
    </xf>
    <xf numFmtId="0" fontId="3" fillId="0" borderId="88" xfId="0" applyFont="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0" fillId="0" borderId="11" xfId="63" applyBorder="1" applyAlignment="1" applyProtection="1">
      <alignment horizontal="center"/>
      <protection hidden="1"/>
    </xf>
    <xf numFmtId="0" fontId="0" fillId="0" borderId="11" xfId="63" applyNumberFormat="1" applyFont="1" applyFill="1" applyBorder="1" applyAlignment="1" applyProtection="1">
      <alignment horizontal="center" vertical="center" wrapText="1"/>
      <protection locked="0"/>
    </xf>
    <xf numFmtId="0" fontId="2" fillId="0" borderId="11" xfId="63" applyFont="1" applyBorder="1" applyAlignment="1" applyProtection="1">
      <alignment horizontal="center" vertical="center" wrapText="1"/>
      <protection locked="0"/>
    </xf>
    <xf numFmtId="0" fontId="0" fillId="0" borderId="11" xfId="0" applyFont="1" applyBorder="1" applyAlignment="1" applyProtection="1">
      <alignment horizontal="center" wrapText="1"/>
      <protection locked="0"/>
    </xf>
    <xf numFmtId="0" fontId="2" fillId="0" borderId="11" xfId="63" applyFont="1" applyFill="1" applyBorder="1" applyAlignment="1" applyProtection="1">
      <alignment horizontal="center" vertical="center" wrapText="1"/>
      <protection locked="0"/>
    </xf>
    <xf numFmtId="0" fontId="2" fillId="0" borderId="11" xfId="63" applyFont="1" applyFill="1" applyBorder="1" applyAlignment="1" applyProtection="1">
      <alignment horizontal="center" vertical="center"/>
      <protection locked="0"/>
    </xf>
    <xf numFmtId="0" fontId="35" fillId="0" borderId="0" xfId="63" applyFont="1" applyBorder="1" applyAlignment="1" applyProtection="1">
      <alignment horizontal="left" vertical="distributed"/>
      <protection locked="0"/>
    </xf>
    <xf numFmtId="0" fontId="1" fillId="0" borderId="40" xfId="63" applyFont="1" applyBorder="1" applyAlignment="1" applyProtection="1">
      <alignment horizontal="right" vertical="distributed"/>
      <protection locked="0"/>
    </xf>
    <xf numFmtId="0" fontId="1" fillId="0" borderId="11" xfId="63" applyFont="1" applyBorder="1" applyAlignment="1" applyProtection="1">
      <alignment horizontal="right" vertical="distributed"/>
      <protection locked="0"/>
    </xf>
    <xf numFmtId="0" fontId="0" fillId="0" borderId="0" xfId="63" applyFont="1" applyAlignment="1" applyProtection="1">
      <alignment horizontal="left" wrapText="1"/>
      <protection locked="0"/>
    </xf>
    <xf numFmtId="0" fontId="5" fillId="0" borderId="0" xfId="0" applyFont="1" applyAlignment="1" applyProtection="1">
      <alignment horizontal="left"/>
      <protection locked="0"/>
    </xf>
    <xf numFmtId="1" fontId="28" fillId="33" borderId="89" xfId="61" applyNumberFormat="1" applyFont="1" applyFill="1" applyBorder="1" applyAlignment="1" applyProtection="1">
      <alignment horizontal="center" wrapText="1"/>
      <protection locked="0"/>
    </xf>
    <xf numFmtId="1" fontId="28" fillId="33" borderId="90" xfId="61" applyNumberFormat="1" applyFont="1" applyFill="1" applyBorder="1" applyAlignment="1" applyProtection="1">
      <alignment horizontal="center" wrapText="1"/>
      <protection locked="0"/>
    </xf>
    <xf numFmtId="0" fontId="25" fillId="0" borderId="0" xfId="61" applyFont="1" applyAlignment="1" applyProtection="1">
      <alignment horizontal="center" wrapText="1"/>
      <protection locked="0"/>
    </xf>
    <xf numFmtId="220" fontId="44" fillId="0" borderId="0" xfId="58" applyNumberFormat="1" applyFont="1" applyAlignment="1">
      <alignment horizontal="center"/>
      <protection/>
    </xf>
    <xf numFmtId="0" fontId="44" fillId="0" borderId="0" xfId="58" applyFont="1" applyAlignment="1">
      <alignment horizontal="left" wrapText="1"/>
      <protection/>
    </xf>
    <xf numFmtId="0" fontId="44" fillId="0" borderId="0" xfId="64" applyFont="1" applyAlignment="1">
      <alignment horizontal="center"/>
      <protection/>
    </xf>
    <xf numFmtId="0" fontId="44" fillId="0" borderId="11" xfId="64" applyFont="1" applyBorder="1" applyAlignment="1">
      <alignment horizontal="center" vertical="center" wrapText="1"/>
      <protection/>
    </xf>
    <xf numFmtId="0" fontId="44" fillId="0" borderId="11" xfId="58" applyFont="1" applyBorder="1" applyAlignment="1">
      <alignment horizontal="center" vertical="center"/>
      <protection/>
    </xf>
    <xf numFmtId="0" fontId="44" fillId="0" borderId="11" xfId="58" applyFont="1" applyBorder="1" applyAlignment="1">
      <alignment horizontal="center" vertical="center" wrapText="1"/>
      <protection/>
    </xf>
    <xf numFmtId="0" fontId="44" fillId="0" borderId="44" xfId="58" applyFont="1" applyBorder="1" applyAlignment="1">
      <alignment horizontal="center" vertical="center" wrapText="1"/>
      <protection/>
    </xf>
    <xf numFmtId="0" fontId="44" fillId="0" borderId="40" xfId="58" applyFont="1" applyBorder="1" applyAlignment="1">
      <alignment horizontal="center" vertical="center" wrapText="1"/>
      <protection/>
    </xf>
    <xf numFmtId="0" fontId="25" fillId="0" borderId="0" xfId="61" applyFont="1" applyAlignment="1" applyProtection="1">
      <alignment horizont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_ESTIMARI_RADIOLOGIE_2018" xfId="61"/>
    <cellStyle name="Normal_radiologie" xfId="62"/>
    <cellStyle name="Normal_Sheet1" xfId="63"/>
    <cellStyle name="Normal_Sheet1 2" xfId="64"/>
    <cellStyle name="Note" xfId="65"/>
    <cellStyle name="Output" xfId="66"/>
    <cellStyle name="Percent" xfId="67"/>
    <cellStyle name="Title" xfId="68"/>
    <cellStyle name="Total" xfId="69"/>
    <cellStyle name="Warning Text" xfId="70"/>
  </cellStyles>
  <dxfs count="21">
    <dxf>
      <fill>
        <patternFill>
          <bgColor indexed="13"/>
        </patternFill>
      </fill>
    </dxf>
    <dxf>
      <fill>
        <patternFill>
          <bgColor indexed="13"/>
        </patternFill>
      </fill>
    </dxf>
    <dxf>
      <fill>
        <patternFill>
          <bgColor indexed="13"/>
        </patternFill>
      </fill>
    </dxf>
    <dxf>
      <fill>
        <patternFill>
          <bgColor indexed="13"/>
        </patternFill>
      </fill>
    </dxf>
    <dxf>
      <font>
        <color indexed="9"/>
      </font>
    </dxf>
    <dxf>
      <font>
        <color indexed="9"/>
      </font>
    </dxf>
    <dxf>
      <fill>
        <patternFill>
          <bgColor indexed="1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00"/>
        </patternFill>
      </fill>
    </dxf>
    <dxf>
      <font>
        <color theme="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4\serverte\Users\camelia.moldovan\AppData\Local\Microsoft\Windows\INetCache\Content.Outlook\DGXCL8Z5\Evaluare%20Dentare%20NEBLOC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4\serverte\Contractare%2019%20aprilie%202018\Machete%20furnizori\Machete%20RGR\Validate\CC_Sp%20Pneumo_2018_Evaluare%20%20Radioimagistica_varianta%20run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4\serverte\MSA\CODRUTA-PUBLIC\AN%202022\CONTRACTARE%202022\modele%20CAS%20Bucuresti\202200317_DOC_OPIS_06_Paraclinic_radiologie_imagistica_Martie_2022\20201119_Dosar_Furnizor_laborato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4\serverte\MSA\CODRUTA-PUBLIC\AN%202022\CONTRACTARE%202022\modele%20CAS%20Bucuresti\202200317_DOC_OPIS_06_Paraclinic_radiologie_imagistica_Martie_2022\Dosar_Furnizor%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 Furnizor"/>
      <sheetName val="crit_resurse_logistica"/>
      <sheetName val="crit_resurse_umane"/>
      <sheetName val="crit_resurse_tehnice"/>
      <sheetName val="crit_disponibilitate"/>
      <sheetName val="Aparatura din dotare"/>
      <sheetName val="RADIOLOGIE"/>
      <sheetName val="Norme"/>
      <sheetName val="Sheet1"/>
    </sheetNames>
    <sheetDataSet>
      <sheetData sheetId="7">
        <row r="31">
          <cell r="A31" t="str">
            <v>Luni-vineri 12 ore/zi</v>
          </cell>
          <cell r="B31">
            <v>30</v>
          </cell>
        </row>
        <row r="32">
          <cell r="A32" t="str">
            <v>Luni-vineri, sambata, duminica si sarbatorile legale 12 ore/zi</v>
          </cell>
          <cell r="B32">
            <v>60</v>
          </cell>
        </row>
        <row r="33">
          <cell r="A33" t="str">
            <v>Alt</v>
          </cell>
          <cell r="B3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 Furnizor"/>
      <sheetName val="crit_resurse_tehnice"/>
      <sheetName val="crit_resurse_umane"/>
      <sheetName val="crit_resurse_logistica"/>
      <sheetName val="crit_disponibilitate"/>
      <sheetName val="Aparatura din dotare"/>
      <sheetName val="RADIOLOGIE"/>
      <sheetName val="Norme"/>
    </sheetNames>
    <sheetDataSet>
      <sheetData sheetId="0">
        <row r="2">
          <cell r="C2">
            <v>43203</v>
          </cell>
        </row>
        <row r="4">
          <cell r="C4" t="str">
            <v>Spitalul Clinic de Pneumoftiziologie Leon Daniello </v>
          </cell>
        </row>
        <row r="6">
          <cell r="C6" t="str">
            <v>Muresan </v>
          </cell>
        </row>
        <row r="7">
          <cell r="C7" t="str">
            <v>Vasile</v>
          </cell>
        </row>
        <row r="27">
          <cell r="C27" t="str">
            <v>Spitalul Clinic de Pneumoftiziologie Leon Daniello </v>
          </cell>
        </row>
      </sheetData>
      <sheetData sheetId="7">
        <row r="2">
          <cell r="A2" t="str">
            <v>Medic specialist radiologie si imagistica medicala</v>
          </cell>
          <cell r="B2">
            <v>30</v>
          </cell>
          <cell r="C2">
            <v>30</v>
          </cell>
        </row>
        <row r="3">
          <cell r="A3" t="str">
            <v>Medic primar radiologie si imagistica medicala</v>
          </cell>
          <cell r="B3">
            <v>40</v>
          </cell>
          <cell r="C3">
            <v>30</v>
          </cell>
        </row>
        <row r="4">
          <cell r="A4" t="str">
            <v>Medic specialist medicina nucleara</v>
          </cell>
          <cell r="B4">
            <v>30</v>
          </cell>
          <cell r="C4">
            <v>30</v>
          </cell>
        </row>
        <row r="5">
          <cell r="A5" t="str">
            <v>Medic primar medicina nucleara</v>
          </cell>
          <cell r="B5">
            <v>40</v>
          </cell>
          <cell r="C5">
            <v>30</v>
          </cell>
        </row>
        <row r="6">
          <cell r="A6" t="str">
            <v>Medic specialist anestezist</v>
          </cell>
          <cell r="B6">
            <v>30</v>
          </cell>
          <cell r="C6">
            <v>30</v>
          </cell>
        </row>
        <row r="7">
          <cell r="A7" t="str">
            <v>Medic specialist medicina de urgenta</v>
          </cell>
          <cell r="B7">
            <v>30</v>
          </cell>
          <cell r="C7">
            <v>30</v>
          </cell>
        </row>
        <row r="8">
          <cell r="A8" t="str">
            <v>Medic primar anestezist</v>
          </cell>
          <cell r="B8">
            <v>40</v>
          </cell>
          <cell r="C8">
            <v>30</v>
          </cell>
        </row>
        <row r="9">
          <cell r="A9" t="str">
            <v>Medic primar medicina de urgenta</v>
          </cell>
          <cell r="B9">
            <v>40</v>
          </cell>
          <cell r="C9">
            <v>30</v>
          </cell>
        </row>
        <row r="10">
          <cell r="A10" t="str">
            <v>Medic specialist explorari functionale</v>
          </cell>
          <cell r="B10">
            <v>15</v>
          </cell>
          <cell r="C10">
            <v>35</v>
          </cell>
        </row>
        <row r="11">
          <cell r="A11" t="str">
            <v>Medic cu competenţă/supraspecializare/atestat studii 10 puncte;
complementare Eco obtinuta in ultimii 5 ani </v>
          </cell>
          <cell r="B11">
            <v>10</v>
          </cell>
          <cell r="C11">
            <v>35</v>
          </cell>
        </row>
        <row r="12">
          <cell r="A12" t="str">
            <v>Medic primar explorari functionale</v>
          </cell>
          <cell r="B12">
            <v>20</v>
          </cell>
          <cell r="C12">
            <v>35</v>
          </cell>
        </row>
        <row r="13">
          <cell r="A13" t="str">
            <v>Medic cu competenţă/supraspecializare/atestat de studii 15 puncte;
complementare Eco de mai mult de 5 ani</v>
          </cell>
          <cell r="B13">
            <v>15</v>
          </cell>
          <cell r="C13">
            <v>35</v>
          </cell>
        </row>
        <row r="14">
          <cell r="A14" t="str">
            <v>Medic de familie -(punctajul se acordă
pentru medicii de familie care efectuează servicii
medicale paraclinice – EKG si/sau spirometrie în baza actelor adiţionale
încheiate la contractele de furnizare de servicii medicale în asistenţa
medicală primară)*)</v>
          </cell>
          <cell r="B14">
            <v>5</v>
          </cell>
          <cell r="C14">
            <v>35</v>
          </cell>
        </row>
        <row r="15">
          <cell r="A15" t="str">
            <v>Medic dentist</v>
          </cell>
          <cell r="B15">
            <v>13</v>
          </cell>
          <cell r="C15">
            <v>35</v>
          </cell>
        </row>
        <row r="16">
          <cell r="A16" t="str">
            <v>Medic dentist specialist</v>
          </cell>
          <cell r="B16">
            <v>15</v>
          </cell>
          <cell r="C16">
            <v>35</v>
          </cell>
        </row>
        <row r="17">
          <cell r="A17" t="str">
            <v>Medic dentist primar</v>
          </cell>
          <cell r="B17">
            <v>20</v>
          </cell>
          <cell r="C17">
            <v>35</v>
          </cell>
        </row>
        <row r="18">
          <cell r="A18" t="str">
            <v>Absolvent colegiu imagistica medicala</v>
          </cell>
          <cell r="B18">
            <v>11</v>
          </cell>
          <cell r="C18">
            <v>30</v>
          </cell>
        </row>
        <row r="19">
          <cell r="A19" t="str">
            <v>Asistent medical de radiologie cu studii superioare</v>
          </cell>
          <cell r="B19">
            <v>10</v>
          </cell>
          <cell r="C19">
            <v>30</v>
          </cell>
        </row>
        <row r="20">
          <cell r="A20" t="str">
            <v>Asistent medical de radiologie fara studii superioare</v>
          </cell>
          <cell r="B20">
            <v>8</v>
          </cell>
          <cell r="C20">
            <v>30</v>
          </cell>
        </row>
        <row r="21">
          <cell r="A21" t="str">
            <v>Asistenti generalisti pt. Eco + ATI</v>
          </cell>
          <cell r="B21">
            <v>7</v>
          </cell>
          <cell r="C21">
            <v>30</v>
          </cell>
        </row>
        <row r="22">
          <cell r="A22" t="str">
            <v>Personal auxiliar - tehnician aparatura</v>
          </cell>
          <cell r="B22">
            <v>9</v>
          </cell>
          <cell r="C22">
            <v>30</v>
          </cell>
        </row>
        <row r="23">
          <cell r="A23" t="str">
            <v>Bioinginer</v>
          </cell>
          <cell r="B23">
            <v>13</v>
          </cell>
          <cell r="C23">
            <v>30</v>
          </cell>
        </row>
        <row r="24">
          <cell r="A24" t="str">
            <v>Fizician</v>
          </cell>
          <cell r="B24">
            <v>13</v>
          </cell>
          <cell r="C24">
            <v>30</v>
          </cell>
        </row>
        <row r="29">
          <cell r="A29" t="str">
            <v>act de primire</v>
          </cell>
        </row>
        <row r="30">
          <cell r="A30" t="str">
            <v>contract de comodat</v>
          </cell>
        </row>
        <row r="31">
          <cell r="A31" t="str">
            <v>contract de cumparare</v>
          </cell>
        </row>
        <row r="32">
          <cell r="A32" t="str">
            <v>contract de inchiriere</v>
          </cell>
        </row>
        <row r="33">
          <cell r="A33" t="str">
            <v>contract de leasing</v>
          </cell>
        </row>
        <row r="34">
          <cell r="A34" t="str">
            <v>factura</v>
          </cell>
        </row>
        <row r="38">
          <cell r="A38" t="str">
            <v>Contract muncă</v>
          </cell>
        </row>
        <row r="39">
          <cell r="A39" t="str">
            <v>PFA</v>
          </cell>
        </row>
        <row r="42">
          <cell r="A42" t="str">
            <v>Luni-vineri 12 ore/zi</v>
          </cell>
          <cell r="B42">
            <v>30</v>
          </cell>
        </row>
        <row r="43">
          <cell r="A43" t="str">
            <v>Luni-vineri, sambata, duminica si sarbatorile legale 12 ore/zi</v>
          </cell>
          <cell r="B43">
            <v>60</v>
          </cell>
        </row>
        <row r="44">
          <cell r="A44" t="str">
            <v>Alt</v>
          </cell>
          <cell r="B4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e_Contact"/>
      <sheetName val="Documente unitate"/>
      <sheetName val="Personal"/>
      <sheetName val="Renar_ISO15189"/>
      <sheetName val="Control_extern"/>
      <sheetName val="Aparate_laborator"/>
      <sheetName val="Aparate_Citologie_Histo"/>
      <sheetName val="Punct extern recoltare"/>
      <sheetName val="Oferta_nr_servicii_lab"/>
      <sheetName val="Oferta_histopatologie"/>
      <sheetName val="Sheet1"/>
      <sheetName val="She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e_Furnizor"/>
      <sheetName val="Documente unitate"/>
      <sheetName val="Personal"/>
      <sheetName val="Resurse tehnice"/>
      <sheetName val="Oferta_servicii"/>
      <sheetName val="Disponibilitate"/>
      <sheetName val="Sheet1"/>
      <sheetName val="Sheet2"/>
      <sheetName val="Shee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E59"/>
  <sheetViews>
    <sheetView showGridLines="0" showRowColHeaders="0" showZeros="0" showOutlineSymbols="0" zoomScalePageLayoutView="0" workbookViewId="0" topLeftCell="A1">
      <pane xSplit="2" ySplit="3" topLeftCell="C16" activePane="bottomRight" state="frozen"/>
      <selection pane="topLeft" activeCell="K11" sqref="K11"/>
      <selection pane="topRight" activeCell="K11" sqref="K11"/>
      <selection pane="bottomLeft" activeCell="K11" sqref="K11"/>
      <selection pane="bottomRight" activeCell="A26" sqref="A26:C26"/>
    </sheetView>
  </sheetViews>
  <sheetFormatPr defaultColWidth="0" defaultRowHeight="12.75" zeroHeight="1"/>
  <cols>
    <col min="1" max="1" width="18.421875" style="10" customWidth="1"/>
    <col min="2" max="2" width="14.28125" style="9" bestFit="1" customWidth="1"/>
    <col min="3" max="3" width="51.7109375" style="9" customWidth="1"/>
    <col min="4" max="4" width="4.140625" style="9" customWidth="1"/>
    <col min="5" max="5" width="86.28125" style="21" customWidth="1"/>
    <col min="6" max="6" width="2.7109375" style="9" customWidth="1"/>
    <col min="7" max="16384" width="0" style="9" hidden="1" customWidth="1"/>
  </cols>
  <sheetData>
    <row r="1" spans="1:5" ht="21" customHeight="1">
      <c r="A1" s="325" t="s">
        <v>57</v>
      </c>
      <c r="B1" s="325"/>
      <c r="C1" s="325"/>
      <c r="E1" s="55" t="s">
        <v>106</v>
      </c>
    </row>
    <row r="2" spans="2:5" ht="31.5">
      <c r="B2" s="50" t="s">
        <v>83</v>
      </c>
      <c r="C2" s="51"/>
      <c r="E2" s="21" t="s">
        <v>84</v>
      </c>
    </row>
    <row r="3" spans="1:5" ht="19.5" thickBot="1">
      <c r="A3" s="329" t="s">
        <v>79</v>
      </c>
      <c r="B3" s="329"/>
      <c r="C3" s="329"/>
      <c r="E3" s="21" t="s">
        <v>85</v>
      </c>
    </row>
    <row r="4" spans="1:5" ht="15.75" customHeight="1" thickTop="1">
      <c r="A4" s="326" t="s">
        <v>58</v>
      </c>
      <c r="B4" s="327"/>
      <c r="C4" s="26"/>
      <c r="E4" s="328" t="s">
        <v>113</v>
      </c>
    </row>
    <row r="5" spans="1:5" ht="15.75" customHeight="1">
      <c r="A5" s="330" t="s">
        <v>104</v>
      </c>
      <c r="B5" s="331"/>
      <c r="C5" s="27"/>
      <c r="E5" s="328"/>
    </row>
    <row r="6" spans="1:5" ht="15.75" customHeight="1">
      <c r="A6" s="336" t="s">
        <v>2</v>
      </c>
      <c r="B6" s="28" t="s">
        <v>67</v>
      </c>
      <c r="C6" s="29"/>
      <c r="E6" s="66" t="s">
        <v>152</v>
      </c>
    </row>
    <row r="7" spans="1:5" ht="15.75" customHeight="1">
      <c r="A7" s="337"/>
      <c r="B7" s="28" t="s">
        <v>68</v>
      </c>
      <c r="C7" s="29"/>
      <c r="E7" s="335" t="s">
        <v>116</v>
      </c>
    </row>
    <row r="8" spans="1:5" ht="15.75" customHeight="1">
      <c r="A8" s="338"/>
      <c r="B8" s="30" t="s">
        <v>20</v>
      </c>
      <c r="C8" s="27"/>
      <c r="E8" s="335"/>
    </row>
    <row r="9" spans="1:5" ht="15.75" customHeight="1">
      <c r="A9" s="332" t="s">
        <v>111</v>
      </c>
      <c r="B9" s="31" t="s">
        <v>59</v>
      </c>
      <c r="C9" s="33"/>
      <c r="E9" s="22"/>
    </row>
    <row r="10" spans="1:5" ht="15.75" customHeight="1">
      <c r="A10" s="333"/>
      <c r="B10" s="28" t="s">
        <v>60</v>
      </c>
      <c r="C10" s="34"/>
      <c r="E10" s="323" t="s">
        <v>149</v>
      </c>
    </row>
    <row r="11" spans="1:5" ht="15.75" customHeight="1">
      <c r="A11" s="333"/>
      <c r="B11" s="28" t="s">
        <v>61</v>
      </c>
      <c r="C11" s="34"/>
      <c r="E11" s="323"/>
    </row>
    <row r="12" spans="1:5" ht="15.75" customHeight="1">
      <c r="A12" s="333"/>
      <c r="B12" s="28" t="s">
        <v>62</v>
      </c>
      <c r="C12" s="34"/>
      <c r="E12" s="323"/>
    </row>
    <row r="13" spans="1:5" ht="15.75" customHeight="1">
      <c r="A13" s="333"/>
      <c r="B13" s="28" t="s">
        <v>63</v>
      </c>
      <c r="C13" s="34"/>
      <c r="E13" s="323"/>
    </row>
    <row r="14" spans="1:5" ht="15.75" customHeight="1">
      <c r="A14" s="333"/>
      <c r="B14" s="28" t="s">
        <v>64</v>
      </c>
      <c r="C14" s="34"/>
      <c r="E14" s="350" t="s">
        <v>107</v>
      </c>
    </row>
    <row r="15" spans="1:5" ht="15.75" customHeight="1">
      <c r="A15" s="333"/>
      <c r="B15" s="28" t="s">
        <v>65</v>
      </c>
      <c r="C15" s="34"/>
      <c r="E15" s="350"/>
    </row>
    <row r="16" spans="1:5" ht="15.75" customHeight="1">
      <c r="A16" s="334"/>
      <c r="B16" s="35" t="s">
        <v>66</v>
      </c>
      <c r="C16" s="34"/>
      <c r="E16" s="352" t="s">
        <v>110</v>
      </c>
    </row>
    <row r="17" spans="1:5" ht="15.75" customHeight="1">
      <c r="A17" s="353" t="s">
        <v>69</v>
      </c>
      <c r="B17" s="37" t="s">
        <v>70</v>
      </c>
      <c r="C17" s="61"/>
      <c r="E17" s="352"/>
    </row>
    <row r="18" spans="1:5" ht="15.75" customHeight="1">
      <c r="A18" s="333"/>
      <c r="B18" s="28" t="s">
        <v>71</v>
      </c>
      <c r="C18" s="62"/>
      <c r="E18" s="352"/>
    </row>
    <row r="19" spans="1:5" ht="15.75" customHeight="1">
      <c r="A19" s="336"/>
      <c r="B19" s="30" t="s">
        <v>72</v>
      </c>
      <c r="C19" s="63"/>
      <c r="E19" s="22"/>
    </row>
    <row r="20" spans="1:5" ht="15.75" customHeight="1">
      <c r="A20" s="345" t="s">
        <v>73</v>
      </c>
      <c r="B20" s="346"/>
      <c r="C20" s="38"/>
      <c r="E20" s="349" t="s">
        <v>105</v>
      </c>
    </row>
    <row r="21" spans="1:5" ht="15.75" customHeight="1">
      <c r="A21" s="345" t="s">
        <v>74</v>
      </c>
      <c r="B21" s="346"/>
      <c r="C21" s="38"/>
      <c r="E21" s="349"/>
    </row>
    <row r="22" spans="1:3" ht="15.75" customHeight="1">
      <c r="A22" s="347" t="s">
        <v>75</v>
      </c>
      <c r="B22" s="37" t="s">
        <v>76</v>
      </c>
      <c r="C22" s="39"/>
    </row>
    <row r="23" spans="1:5" ht="15.75" customHeight="1">
      <c r="A23" s="337"/>
      <c r="B23" s="28" t="s">
        <v>77</v>
      </c>
      <c r="C23" s="34"/>
      <c r="E23" s="21" t="s">
        <v>87</v>
      </c>
    </row>
    <row r="24" spans="1:5" ht="15.75" customHeight="1" thickBot="1">
      <c r="A24" s="348"/>
      <c r="B24" s="40" t="s">
        <v>78</v>
      </c>
      <c r="C24" s="41"/>
      <c r="E24" s="25" t="s">
        <v>109</v>
      </c>
    </row>
    <row r="25" ht="15.75" customHeight="1" thickTop="1"/>
    <row r="26" spans="1:5" ht="15.75" customHeight="1" thickBot="1">
      <c r="A26" s="354" t="s">
        <v>80</v>
      </c>
      <c r="B26" s="354"/>
      <c r="C26" s="354"/>
      <c r="E26" s="340" t="s">
        <v>88</v>
      </c>
    </row>
    <row r="27" spans="1:5" ht="16.5" thickTop="1">
      <c r="A27" s="326" t="s">
        <v>58</v>
      </c>
      <c r="B27" s="327"/>
      <c r="C27" s="26"/>
      <c r="E27" s="340"/>
    </row>
    <row r="28" spans="1:5" ht="15.75" customHeight="1">
      <c r="A28" s="333" t="s">
        <v>81</v>
      </c>
      <c r="B28" s="28" t="s">
        <v>67</v>
      </c>
      <c r="C28" s="29"/>
      <c r="E28" s="24"/>
    </row>
    <row r="29" spans="1:5" ht="15.75" customHeight="1">
      <c r="A29" s="333"/>
      <c r="B29" s="28" t="s">
        <v>68</v>
      </c>
      <c r="C29" s="29"/>
      <c r="E29" s="351" t="s">
        <v>86</v>
      </c>
    </row>
    <row r="30" spans="1:5" ht="15.75" customHeight="1">
      <c r="A30" s="336"/>
      <c r="B30" s="30" t="s">
        <v>20</v>
      </c>
      <c r="C30" s="27"/>
      <c r="E30" s="351"/>
    </row>
    <row r="31" spans="1:5" ht="15.75" customHeight="1">
      <c r="A31" s="332" t="s">
        <v>82</v>
      </c>
      <c r="B31" s="31" t="s">
        <v>59</v>
      </c>
      <c r="C31" s="33"/>
      <c r="E31" s="323" t="s">
        <v>108</v>
      </c>
    </row>
    <row r="32" spans="1:5" ht="15.75" customHeight="1">
      <c r="A32" s="333"/>
      <c r="B32" s="28" t="s">
        <v>60</v>
      </c>
      <c r="C32" s="34"/>
      <c r="E32" s="323"/>
    </row>
    <row r="33" spans="1:5" ht="15.75" customHeight="1">
      <c r="A33" s="333"/>
      <c r="B33" s="28" t="s">
        <v>61</v>
      </c>
      <c r="C33" s="34"/>
      <c r="E33"/>
    </row>
    <row r="34" spans="1:5" ht="15.75" customHeight="1">
      <c r="A34" s="333"/>
      <c r="B34" s="28" t="s">
        <v>62</v>
      </c>
      <c r="C34" s="34"/>
      <c r="E34" s="356" t="s">
        <v>112</v>
      </c>
    </row>
    <row r="35" spans="1:5" ht="15.75" customHeight="1">
      <c r="A35" s="333"/>
      <c r="B35" s="28" t="s">
        <v>63</v>
      </c>
      <c r="C35" s="34"/>
      <c r="E35" s="356"/>
    </row>
    <row r="36" spans="1:5" ht="15.75" customHeight="1">
      <c r="A36" s="333"/>
      <c r="B36" s="28" t="s">
        <v>64</v>
      </c>
      <c r="C36" s="34"/>
      <c r="E36" s="20"/>
    </row>
    <row r="37" spans="1:5" ht="15.75" customHeight="1">
      <c r="A37" s="333"/>
      <c r="B37" s="28" t="s">
        <v>65</v>
      </c>
      <c r="C37" s="34"/>
      <c r="E37" s="355" t="s">
        <v>114</v>
      </c>
    </row>
    <row r="38" spans="1:5" ht="15.75" customHeight="1">
      <c r="A38" s="334"/>
      <c r="B38" s="35" t="s">
        <v>66</v>
      </c>
      <c r="C38" s="36"/>
      <c r="E38" s="355"/>
    </row>
    <row r="39" spans="1:5" ht="15.75" customHeight="1">
      <c r="A39" s="353" t="s">
        <v>89</v>
      </c>
      <c r="B39" s="37" t="s">
        <v>70</v>
      </c>
      <c r="C39" s="61"/>
      <c r="E39" s="20"/>
    </row>
    <row r="40" spans="1:5" ht="15.75" customHeight="1">
      <c r="A40" s="333"/>
      <c r="B40" s="28" t="s">
        <v>71</v>
      </c>
      <c r="C40" s="62"/>
      <c r="E40" s="20"/>
    </row>
    <row r="41" spans="1:5" ht="15.75" customHeight="1">
      <c r="A41" s="336"/>
      <c r="B41" s="30" t="s">
        <v>72</v>
      </c>
      <c r="C41" s="63"/>
      <c r="E41" s="20"/>
    </row>
    <row r="42" spans="1:5" ht="15.75" customHeight="1">
      <c r="A42" s="341" t="s">
        <v>73</v>
      </c>
      <c r="B42" s="342"/>
      <c r="C42" s="38"/>
      <c r="E42" s="20"/>
    </row>
    <row r="43" spans="1:5" ht="15.75" customHeight="1" thickBot="1">
      <c r="A43" s="343" t="s">
        <v>74</v>
      </c>
      <c r="B43" s="344"/>
      <c r="C43" s="42"/>
      <c r="E43" s="20"/>
    </row>
    <row r="44" spans="1:5" ht="15.75" customHeight="1" thickTop="1">
      <c r="A44" s="43"/>
      <c r="B44" s="44"/>
      <c r="C44" s="45"/>
      <c r="E44" s="20"/>
    </row>
    <row r="45" spans="1:5" ht="13.5" customHeight="1">
      <c r="A45" s="46" t="s">
        <v>0</v>
      </c>
      <c r="B45" s="46"/>
      <c r="C45" s="46"/>
      <c r="D45" s="6"/>
      <c r="E45" s="20"/>
    </row>
    <row r="46" spans="1:5" ht="12.75" customHeight="1">
      <c r="A46" s="324" t="s">
        <v>2</v>
      </c>
      <c r="B46" s="324"/>
      <c r="C46" s="47"/>
      <c r="E46" s="20"/>
    </row>
    <row r="47" spans="1:5" ht="12.75" customHeight="1">
      <c r="A47" s="47"/>
      <c r="B47" s="48"/>
      <c r="C47" s="47"/>
      <c r="D47" s="7"/>
      <c r="E47" s="20"/>
    </row>
    <row r="48" spans="1:4" ht="15.75">
      <c r="A48" s="324" t="str">
        <f>UPPER(Furn_ReprLeg_Nume)&amp;"  "&amp;Furn_ReprLeg_PreNume</f>
        <v>  </v>
      </c>
      <c r="B48" s="324"/>
      <c r="C48" s="47"/>
      <c r="D48" s="4"/>
    </row>
    <row r="49" spans="1:5" s="54" customFormat="1" ht="11.25">
      <c r="A49" s="339" t="s">
        <v>90</v>
      </c>
      <c r="B49" s="339"/>
      <c r="D49" s="52"/>
      <c r="E49" s="53"/>
    </row>
    <row r="50" spans="1:5" s="54" customFormat="1" ht="15.75">
      <c r="A50" s="52"/>
      <c r="B50" s="52"/>
      <c r="C50" s="32" t="s">
        <v>1</v>
      </c>
      <c r="D50" s="52"/>
      <c r="E50" s="53"/>
    </row>
    <row r="51" spans="1:5" ht="15.75">
      <c r="A51" s="47"/>
      <c r="B51" s="48"/>
      <c r="C51" s="49">
        <f>Data_Compl</f>
        <v>0</v>
      </c>
      <c r="D51" s="4"/>
      <c r="E51" s="23"/>
    </row>
    <row r="52" spans="2:5" ht="15.75">
      <c r="B52" s="32"/>
      <c r="C52" s="47"/>
      <c r="D52" s="4"/>
      <c r="E52" s="23"/>
    </row>
    <row r="53" spans="2:5" ht="15" hidden="1">
      <c r="B53" s="49"/>
      <c r="C53" s="43"/>
      <c r="D53" s="4"/>
      <c r="E53" s="23"/>
    </row>
    <row r="54" spans="4:5" ht="15" hidden="1">
      <c r="D54" s="4"/>
      <c r="E54" s="23"/>
    </row>
    <row r="55" spans="4:5" ht="15" hidden="1">
      <c r="D55" s="5"/>
      <c r="E55" s="23"/>
    </row>
    <row r="56" ht="15" hidden="1">
      <c r="E56" s="23"/>
    </row>
    <row r="57" ht="15" hidden="1">
      <c r="E57" s="23"/>
    </row>
    <row r="58" ht="15" hidden="1">
      <c r="E58" s="23"/>
    </row>
    <row r="59" ht="15" hidden="1">
      <c r="E59" s="23"/>
    </row>
  </sheetData>
  <sheetProtection selectLockedCells="1"/>
  <mergeCells count="31">
    <mergeCell ref="E34:E35"/>
    <mergeCell ref="A20:B20"/>
    <mergeCell ref="A21:B21"/>
    <mergeCell ref="A22:A24"/>
    <mergeCell ref="E20:E21"/>
    <mergeCell ref="A28:A30"/>
    <mergeCell ref="E14:E15"/>
    <mergeCell ref="E29:E30"/>
    <mergeCell ref="E16:E18"/>
    <mergeCell ref="A17:A19"/>
    <mergeCell ref="A26:C26"/>
    <mergeCell ref="A49:B49"/>
    <mergeCell ref="E26:E27"/>
    <mergeCell ref="A42:B42"/>
    <mergeCell ref="A43:B43"/>
    <mergeCell ref="A27:B27"/>
    <mergeCell ref="A48:B48"/>
    <mergeCell ref="A39:A41"/>
    <mergeCell ref="E31:E32"/>
    <mergeCell ref="A31:A38"/>
    <mergeCell ref="E37:E38"/>
    <mergeCell ref="E10:E13"/>
    <mergeCell ref="A46:B46"/>
    <mergeCell ref="A1:C1"/>
    <mergeCell ref="A4:B4"/>
    <mergeCell ref="E4:E5"/>
    <mergeCell ref="A3:C3"/>
    <mergeCell ref="A5:B5"/>
    <mergeCell ref="A9:A16"/>
    <mergeCell ref="E7:E8"/>
    <mergeCell ref="A6:A8"/>
  </mergeCells>
  <conditionalFormatting sqref="C17:C24 C35:C43">
    <cfRule type="cellIs" priority="8" dxfId="20" operator="equal" stopIfTrue="1">
      <formula>"#"</formula>
    </cfRule>
    <cfRule type="containsBlanks" priority="9" dxfId="15" stopIfTrue="1">
      <formula>LEN(TRIM(C17))=0</formula>
    </cfRule>
  </conditionalFormatting>
  <conditionalFormatting sqref="C27:C34 C4:C12 C2">
    <cfRule type="containsBlanks" priority="7" dxfId="16" stopIfTrue="1">
      <formula>LEN(TRIM(C2))=0</formula>
    </cfRule>
  </conditionalFormatting>
  <conditionalFormatting sqref="C14:C16">
    <cfRule type="containsBlanks" priority="2" dxfId="16" stopIfTrue="1">
      <formula>LEN(TRIM(C14))=0</formula>
    </cfRule>
  </conditionalFormatting>
  <conditionalFormatting sqref="C13">
    <cfRule type="containsBlanks" priority="1" dxfId="16" stopIfTrue="1">
      <formula>LEN(TRIM(C13))=0</formula>
    </cfRule>
  </conditionalFormatting>
  <dataValidations count="20">
    <dataValidation type="whole" allowBlank="1" showInputMessage="1" showErrorMessage="1" errorTitle="Atenţie " error="Verificaţi CNP-ul" sqref="C30">
      <formula1>1010101010011</formula1>
      <formula2>8991231999999</formula2>
    </dataValidation>
    <dataValidation type="custom" allowBlank="1" showInputMessage="1" showErrorMessage="1" prompt="Folosiţi indicativul auto al judeţului (B, AG, OT, etc.)" errorTitle="Atenţie !!!" error="Verificaţi codul auto al judeţului !" sqref="C31 C9">
      <formula1>OR(C31="B",LEN(TRIM(C31))=2)</formula1>
    </dataValidation>
    <dataValidation type="custom" allowBlank="1" showInputMessage="1" showErrorMessage="1" prompt="Pentru sectoare folosiţi cifre de la 1 la 6, pentru celelalte localităţi, denumirea" errorTitle="Atenţie !!!" error="Denumrea localităţii nu poate fi mai mică de 3 caractere, sau o cifră între 1 şi 6&#10;" sqref="C32 C10">
      <formula1>OR(C32=1,C32=2,C32=3,C32=4,C32=5,C32=6,LEN(TRIM(C32))&gt;2)</formula1>
    </dataValidation>
    <dataValidation type="textLength" operator="greaterThan" allowBlank="1" showInputMessage="1" showErrorMessage="1" prompt="Numele străzii nu poate fi mai mic de 3 caractere" sqref="C33 C11">
      <formula1>2</formula1>
    </dataValidation>
    <dataValidation type="textLength" operator="greaterThan" allowBlank="1" showInputMessage="1" showErrorMessage="1" errorTitle="Atenţie !!!" error="Câmp obligatoriu cu lungimea de minim 1 caracter" sqref="C34 C12">
      <formula1>0</formula1>
    </dataValidation>
    <dataValidation type="textLength" operator="greaterThan" allowBlank="1" showInputMessage="1" showErrorMessage="1" prompt="Folosiţi caracterul:  #  dacă celula trebuie să rămână goală" errorTitle="Atenţie !!!" error="Câmp obligatoriu cu lungimea de minim 1 caracter" sqref="C35:C38 C13:C16">
      <formula1>0</formula1>
    </dataValidation>
    <dataValidation type="custom" operator="greaterThan" allowBlank="1" showInputMessage="1" showErrorMessage="1" prompt="Numărul de telefon se scrie pe 10 cifre, fără prefixul de ţară sau separatori (fără - , . / sau alte caractere).&#10;&#10;Folosiţi caracterul:  #  dacă celula trebuie să rămână goală" errorTitle="Atenţie !!!" error="Câmp obligatoriu.&#10;Lungimea de 10 cifre sau un singur caracter #" sqref="C19 C17 C41 C39">
      <formula1>OR(C19="#",LEN(TRIM(C19))=10)</formula1>
    </dataValidation>
    <dataValidation type="custom" operator="greaterThan" allowBlank="1" showInputMessage="1" showErrorMessage="1" prompt="Adresa web se scrie fără spaţii şi nu poate avea mai puţin de 7 caractere.&#10;&#10;Folosiţi caracterul:  #  dacă celula trebuie să rămână goală" errorTitle="Atenţie !!!" error="Câmp obligatoriu.&#10;Lungimea de minim 7 caractere  sau un singur caracter #" sqref="C43 C21">
      <formula1>OR(C43="#",LEN(TRIM(C43))&gt;6)</formula1>
    </dataValidation>
    <dataValidation type="custom" operator="greaterThan" allowBlank="1" showInputMessage="1" showErrorMessage="1" prompt="Adresa de email se scrie fără spaţii, trebuie să conţină caracterul @ şi nu poate avea mai puţin de 7 caractere.&#10;&#10;Folosiţi caracterul:  #  dacă celula trebuie să rămână goală" errorTitle="Atenţie !!!" error="Câmp obligatoriu.&#10;Lungimea de minim 7 caractere  sau un singur caracter #" sqref="C42 C20">
      <formula1>OR(C42="#",LEN(TRIM(C42))&gt;6)</formula1>
    </dataValidation>
    <dataValidation type="textLength" operator="greaterThan" allowBlank="1" showInputMessage="1" showErrorMessage="1" prompt="Denumirea punctului de lucru nu poate avea mai puţin de 4 caractere.&#10;" errorTitle="Atenţie !!!" error="Câmp obligatoriu.&#10;Lungimea de minim 4 caractere" sqref="C27">
      <formula1>3</formula1>
    </dataValidation>
    <dataValidation type="textLength" operator="greaterThan" allowBlank="1" showInputMessage="1" showErrorMessage="1" error="Cel puţin 2 caractere" sqref="C28 C6">
      <formula1>1</formula1>
    </dataValidation>
    <dataValidation type="textLength" operator="greaterThan" allowBlank="1" showInputMessage="1" showErrorMessage="1" error="Cel puţin 3 caractere" sqref="C29 C7">
      <formula1>2</formula1>
    </dataValidation>
    <dataValidation type="custom" operator="greaterThan" allowBlank="1" showInputMessage="1" showErrorMessage="1" prompt="Denumirea băncii nu poate avea mai puţin de 3 caractere.&#10;&#10;Folosiţi caracterul:  #  dacă celula trebuie să rămână goală" errorTitle="Atenţie !!!" error="Câmp obligatoriu.&#10;Lungimea de minim 3 caractere  sau un singur caracter #" sqref="C22">
      <formula1>OR(C22="#",LEN(TRIM(C22))&gt;2)</formula1>
    </dataValidation>
    <dataValidation type="custom" operator="greaterThan" allowBlank="1" showInputMessage="1" showErrorMessage="1" prompt="Denumirea sucursalei băncii nu poate avea mai puţin de 3 caractere.&#10;&#10;Folosiţi caracterul:  #  dacă celula trebuie să rămână goală" errorTitle="Atenţie !!!" error="Câmp obligatoriu.&#10;Lungimea de minim 3 caractere  sau un singur caracter #" sqref="C23">
      <formula1>OR(C23="#",LEN(TRIM(C23))&gt;2)</formula1>
    </dataValidation>
    <dataValidation type="custom" operator="greaterThan" allowBlank="1" showInputMessage="1" showErrorMessage="1" prompt="Contul bancar se scrie fără spaţii sau caractere separatoare.&#10;trebuie sa aibă 24 de caractere.&#10;&#10;Folosiţi caracterul:  #  dacă celula trebuie să rămână goală" errorTitle="Atenţie !!!" error="Câmp obligatoriu.&#10;Contul bancar se scrie fără spaţii sau caractere separatoare.&#10;trebuie sa aibă 24 de caractere.&#10;# pentru informaţie lipsă" sqref="C24">
      <formula1>OR(C24="#",LEN(TRIM(C24))=24)</formula1>
    </dataValidation>
    <dataValidation type="date" operator="greaterThanOrEqual" allowBlank="1" showInputMessage="1" showErrorMessage="1" error="Data completării nu poate fi anterioară zilei de 01.04.2015" sqref="C2">
      <formula1>DATE(2015,4,1)</formula1>
    </dataValidation>
    <dataValidation type="textLength" operator="greaterThan" allowBlank="1" showInputMessage="1" showErrorMessage="1" prompt="Denumirea furnizorului nu poate avea mai puţin de 4 caractere.&#10;" errorTitle="Atenţie !!!" error="Câmp obligatoriu.&#10;Lungimea de minim 4 caractere" sqref="C4">
      <formula1>3</formula1>
    </dataValidation>
    <dataValidation type="whole" allowBlank="1" showErrorMessage="1" errorTitle="Atenţie " error="Verificaţi CNP-ul" sqref="C8">
      <formula1>1010101010011</formula1>
      <formula2>8991231999999</formula2>
    </dataValidation>
    <dataValidation type="whole" allowBlank="1" showErrorMessage="1" errorTitle="Atenţie " error="Verificaţi C.I.F.-ul &#10;Nu se scriu decât cifre, fără spaţii sau alte caractere de delimitare.&#10;Poate avea 4 - 13 cifre" sqref="C5">
      <formula1>1000</formula1>
      <formula2>8991231999999</formula2>
    </dataValidation>
    <dataValidation type="custom" operator="greaterThan" allowBlank="1" showInputMessage="1" showErrorMessage="1" prompt="Numărul de telefon se scrie pe 10 cifre, fără prefixul de ţară sau separatori (fără - , . / sau alte caractere).&#10;&#10;Folosiţi caracterul:  #  dacă celula trebuie să rămână goală" errorTitle="Atenţie !!!" error="Câmp obligatoriu.&#10;Lungimea de 10 cifre sau un singur caracter #" sqref="C18 C40">
      <formula1>OR(C18="#",LEN(TRIM(T(C18)))=10)</formula1>
    </dataValidation>
  </dataValidations>
  <printOptions/>
  <pageMargins left="1.1811023622047245" right="0.5905511811023623" top="0.2362204724409449" bottom="0.2362204724409449" header="0.2362204724409449" footer="0.2362204724409449"/>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D67"/>
  <sheetViews>
    <sheetView showGridLines="0" zoomScalePageLayoutView="0" workbookViewId="0" topLeftCell="F1">
      <selection activeCell="E1" sqref="A1:E16384"/>
    </sheetView>
  </sheetViews>
  <sheetFormatPr defaultColWidth="9.140625" defaultRowHeight="12.75"/>
  <cols>
    <col min="1" max="1" width="97.57421875" style="0" hidden="1" customWidth="1"/>
    <col min="2" max="2" width="6.57421875" style="0" hidden="1" customWidth="1"/>
    <col min="3" max="3" width="11.28125" style="5" hidden="1" customWidth="1"/>
    <col min="4" max="5" width="0" style="0" hidden="1" customWidth="1"/>
  </cols>
  <sheetData>
    <row r="1" spans="1:4" ht="12.75">
      <c r="A1" s="1" t="s">
        <v>32</v>
      </c>
      <c r="B1" s="1" t="s">
        <v>12</v>
      </c>
      <c r="C1" s="14" t="s">
        <v>95</v>
      </c>
      <c r="D1" s="3" t="s">
        <v>41</v>
      </c>
    </row>
    <row r="2" spans="1:4" s="164" customFormat="1" ht="12.75">
      <c r="A2" s="162" t="s">
        <v>33</v>
      </c>
      <c r="B2" s="163"/>
      <c r="C2" s="163"/>
      <c r="D2" s="164" t="s">
        <v>367</v>
      </c>
    </row>
    <row r="3" spans="1:3" s="76" customFormat="1" ht="12.75">
      <c r="A3" s="94" t="s">
        <v>341</v>
      </c>
      <c r="B3" s="95">
        <v>10</v>
      </c>
      <c r="C3" s="96">
        <v>35</v>
      </c>
    </row>
    <row r="4" spans="1:4" ht="12.75">
      <c r="A4" s="162" t="s">
        <v>34</v>
      </c>
      <c r="B4" s="163"/>
      <c r="C4" s="163"/>
      <c r="D4" s="164" t="s">
        <v>367</v>
      </c>
    </row>
    <row r="5" spans="1:3" ht="13.5" customHeight="1">
      <c r="A5" s="140" t="s">
        <v>342</v>
      </c>
      <c r="B5" s="16">
        <v>15</v>
      </c>
      <c r="C5" s="17">
        <v>35</v>
      </c>
    </row>
    <row r="6" spans="1:4" s="164" customFormat="1" ht="12.75">
      <c r="A6" s="162" t="s">
        <v>196</v>
      </c>
      <c r="B6" s="163"/>
      <c r="C6" s="163"/>
      <c r="D6" s="164" t="s">
        <v>367</v>
      </c>
    </row>
    <row r="7" spans="1:3" ht="12.75">
      <c r="A7" s="15" t="s">
        <v>37</v>
      </c>
      <c r="B7" s="16">
        <v>10</v>
      </c>
      <c r="C7" s="17">
        <v>30</v>
      </c>
    </row>
    <row r="8" spans="1:3" ht="12.75">
      <c r="A8" s="15" t="s">
        <v>38</v>
      </c>
      <c r="B8" s="16">
        <v>8</v>
      </c>
      <c r="C8" s="17">
        <v>30</v>
      </c>
    </row>
    <row r="9" spans="1:3" ht="12.75">
      <c r="A9" s="15" t="s">
        <v>193</v>
      </c>
      <c r="B9" s="16">
        <v>7</v>
      </c>
      <c r="C9" s="17">
        <v>30</v>
      </c>
    </row>
    <row r="10" spans="1:3" ht="12.75">
      <c r="A10" s="15" t="s">
        <v>39</v>
      </c>
      <c r="B10" s="16">
        <v>9</v>
      </c>
      <c r="C10" s="17">
        <v>30</v>
      </c>
    </row>
    <row r="11" spans="1:3" ht="12.75">
      <c r="A11" s="15" t="s">
        <v>35</v>
      </c>
      <c r="B11" s="16">
        <v>13</v>
      </c>
      <c r="C11" s="17">
        <v>30</v>
      </c>
    </row>
    <row r="12" spans="1:3" ht="12.75">
      <c r="A12" s="15" t="s">
        <v>36</v>
      </c>
      <c r="B12" s="16">
        <v>13</v>
      </c>
      <c r="C12" s="17">
        <v>30</v>
      </c>
    </row>
    <row r="16" ht="12.75">
      <c r="A16" s="18" t="s">
        <v>103</v>
      </c>
    </row>
    <row r="17" ht="12.75">
      <c r="A17" s="19" t="s">
        <v>151</v>
      </c>
    </row>
    <row r="18" ht="12.75">
      <c r="A18" s="19" t="s">
        <v>150</v>
      </c>
    </row>
    <row r="19" ht="12.75">
      <c r="A19" s="19" t="s">
        <v>99</v>
      </c>
    </row>
    <row r="20" ht="12.75">
      <c r="A20" s="19" t="s">
        <v>100</v>
      </c>
    </row>
    <row r="21" ht="12.75">
      <c r="A21" s="19" t="s">
        <v>101</v>
      </c>
    </row>
    <row r="22" ht="12.75">
      <c r="A22" s="19" t="s">
        <v>102</v>
      </c>
    </row>
    <row r="25" ht="12.75">
      <c r="A25" s="56" t="s">
        <v>117</v>
      </c>
    </row>
    <row r="26" ht="12.75">
      <c r="A26" s="56" t="s">
        <v>118</v>
      </c>
    </row>
    <row r="27" ht="12.75">
      <c r="A27" s="56" t="s">
        <v>119</v>
      </c>
    </row>
    <row r="28" ht="12.75">
      <c r="A28" s="56"/>
    </row>
    <row r="30" spans="1:2" ht="12.75">
      <c r="A30" s="12" t="s">
        <v>91</v>
      </c>
      <c r="B30" s="12">
        <v>30</v>
      </c>
    </row>
    <row r="31" spans="1:2" ht="12.75">
      <c r="A31" s="13" t="s">
        <v>92</v>
      </c>
      <c r="B31" s="12">
        <v>60</v>
      </c>
    </row>
    <row r="32" spans="1:2" ht="12.75">
      <c r="A32" s="12" t="s">
        <v>93</v>
      </c>
      <c r="B32" s="12">
        <v>0</v>
      </c>
    </row>
    <row r="38" spans="1:3" ht="12.75">
      <c r="A38" s="68">
        <v>3</v>
      </c>
      <c r="B38">
        <v>20</v>
      </c>
      <c r="C38" s="5" t="s">
        <v>158</v>
      </c>
    </row>
    <row r="39" spans="1:2" ht="12.75">
      <c r="A39" s="68">
        <v>4</v>
      </c>
      <c r="B39">
        <v>50</v>
      </c>
    </row>
    <row r="40" ht="12.75">
      <c r="A40" s="67"/>
    </row>
    <row r="41" spans="1:3" ht="12.75">
      <c r="A41" s="69" t="s">
        <v>153</v>
      </c>
      <c r="B41">
        <v>20</v>
      </c>
      <c r="C41" s="5" t="s">
        <v>174</v>
      </c>
    </row>
    <row r="42" spans="1:2" ht="12.75">
      <c r="A42" s="69" t="s">
        <v>154</v>
      </c>
      <c r="B42">
        <v>40</v>
      </c>
    </row>
    <row r="43" spans="1:2" ht="12.75">
      <c r="A43" s="69" t="s">
        <v>155</v>
      </c>
      <c r="B43">
        <v>60</v>
      </c>
    </row>
    <row r="44" ht="12.75">
      <c r="A44" s="67"/>
    </row>
    <row r="45" spans="1:3" s="88" customFormat="1" ht="12.75">
      <c r="A45" s="89" t="s">
        <v>156</v>
      </c>
      <c r="B45" s="88">
        <v>20</v>
      </c>
      <c r="C45" s="90" t="s">
        <v>159</v>
      </c>
    </row>
    <row r="46" spans="1:3" s="88" customFormat="1" ht="12.75">
      <c r="A46" s="89" t="s">
        <v>157</v>
      </c>
      <c r="B46" s="88">
        <v>40</v>
      </c>
      <c r="C46" s="90"/>
    </row>
    <row r="47" ht="12.75">
      <c r="A47" s="67"/>
    </row>
    <row r="48" spans="1:3" s="88" customFormat="1" ht="12.75">
      <c r="A48" s="89" t="s">
        <v>156</v>
      </c>
      <c r="B48" s="88">
        <v>20</v>
      </c>
      <c r="C48" s="90" t="s">
        <v>160</v>
      </c>
    </row>
    <row r="49" spans="1:3" s="88" customFormat="1" ht="12.75">
      <c r="A49" s="89" t="s">
        <v>157</v>
      </c>
      <c r="B49" s="88">
        <v>40</v>
      </c>
      <c r="C49" s="90"/>
    </row>
    <row r="50" ht="22.5" customHeight="1">
      <c r="A50" s="67"/>
    </row>
    <row r="51" spans="1:3" s="88" customFormat="1" ht="12.75">
      <c r="A51" s="89" t="s">
        <v>161</v>
      </c>
      <c r="B51" s="88">
        <v>50</v>
      </c>
      <c r="C51" s="90" t="s">
        <v>163</v>
      </c>
    </row>
    <row r="52" spans="1:3" s="88" customFormat="1" ht="12.75">
      <c r="A52" s="89" t="s">
        <v>162</v>
      </c>
      <c r="B52" s="88">
        <v>20</v>
      </c>
      <c r="C52" s="90"/>
    </row>
    <row r="53" ht="12.75">
      <c r="A53" s="67"/>
    </row>
    <row r="54" spans="1:4" ht="12.75">
      <c r="A54" s="91" t="s">
        <v>164</v>
      </c>
      <c r="B54">
        <v>25</v>
      </c>
      <c r="C54" s="5" t="s">
        <v>167</v>
      </c>
      <c r="D54" t="s">
        <v>197</v>
      </c>
    </row>
    <row r="55" spans="1:2" ht="12.75">
      <c r="A55" s="91" t="s">
        <v>165</v>
      </c>
      <c r="B55">
        <v>40</v>
      </c>
    </row>
    <row r="56" spans="1:2" ht="12.75">
      <c r="A56" s="91" t="s">
        <v>166</v>
      </c>
      <c r="B56">
        <v>70</v>
      </c>
    </row>
    <row r="57" ht="12.75">
      <c r="A57" s="67"/>
    </row>
    <row r="58" spans="1:3" ht="12.75">
      <c r="A58" s="70" t="s">
        <v>168</v>
      </c>
      <c r="B58">
        <v>10</v>
      </c>
      <c r="C58" s="5" t="s">
        <v>173</v>
      </c>
    </row>
    <row r="59" spans="1:2" ht="12.75">
      <c r="A59" s="70" t="s">
        <v>169</v>
      </c>
      <c r="B59">
        <v>4</v>
      </c>
    </row>
    <row r="60" spans="1:2" ht="12.75">
      <c r="A60" s="70" t="s">
        <v>170</v>
      </c>
      <c r="B60">
        <v>2</v>
      </c>
    </row>
    <row r="61" spans="1:2" ht="12.75">
      <c r="A61" s="70" t="s">
        <v>171</v>
      </c>
      <c r="B61">
        <v>2</v>
      </c>
    </row>
    <row r="62" spans="1:2" ht="12.75">
      <c r="A62" s="70" t="s">
        <v>172</v>
      </c>
      <c r="B62">
        <v>2</v>
      </c>
    </row>
    <row r="64" spans="1:3" ht="12.75">
      <c r="A64" s="92" t="s">
        <v>175</v>
      </c>
      <c r="B64">
        <v>5</v>
      </c>
      <c r="C64" s="5" t="s">
        <v>178</v>
      </c>
    </row>
    <row r="65" spans="1:2" ht="12.75">
      <c r="A65" s="92" t="s">
        <v>198</v>
      </c>
      <c r="B65">
        <v>1</v>
      </c>
    </row>
    <row r="66" spans="1:2" ht="12.75">
      <c r="A66" s="92" t="s">
        <v>176</v>
      </c>
      <c r="B66">
        <v>15</v>
      </c>
    </row>
    <row r="67" spans="1:2" ht="12.75">
      <c r="A67" s="92" t="s">
        <v>177</v>
      </c>
      <c r="B67">
        <v>20</v>
      </c>
    </row>
  </sheetData>
  <sheetProtection password="DCB6" sheet="1" selectLockedCells="1"/>
  <autoFilter ref="A1:C12"/>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6"/>
  </sheetPr>
  <dimension ref="A1:H29"/>
  <sheetViews>
    <sheetView showGridLines="0" showZeros="0" showOutlineSymbols="0" zoomScalePageLayoutView="0" workbookViewId="0" topLeftCell="A4">
      <pane ySplit="3" topLeftCell="A7" activePane="bottomLeft" state="frozen"/>
      <selection pane="topLeft" activeCell="K11" sqref="K11"/>
      <selection pane="bottomLeft" activeCell="D11" sqref="D11"/>
    </sheetView>
  </sheetViews>
  <sheetFormatPr defaultColWidth="9.140625" defaultRowHeight="12.75"/>
  <cols>
    <col min="1" max="1" width="7.28125" style="176" customWidth="1"/>
    <col min="2" max="2" width="58.00390625" style="176" customWidth="1"/>
    <col min="3" max="3" width="40.00390625" style="176" customWidth="1"/>
    <col min="4" max="4" width="6.7109375" style="177" bestFit="1" customWidth="1"/>
    <col min="5" max="5" width="8.421875" style="177" bestFit="1" customWidth="1"/>
    <col min="6" max="6" width="7.421875" style="176" customWidth="1"/>
    <col min="7" max="7" width="7.8515625" style="179" customWidth="1"/>
    <col min="8" max="50" width="3.140625" style="176" customWidth="1"/>
    <col min="51" max="16384" width="9.140625" style="176" customWidth="1"/>
  </cols>
  <sheetData>
    <row r="1" spans="1:7" ht="12.75">
      <c r="A1" s="221" t="str">
        <f>"Furnizor de investigatii paraclinice de radiologie-imagistica medicală: "&amp;Furn_Den</f>
        <v>Furnizor de investigatii paraclinice de radiologie-imagistica medicală: </v>
      </c>
      <c r="D1" s="176"/>
      <c r="E1" s="176"/>
      <c r="G1" s="222"/>
    </row>
    <row r="2" spans="1:7" ht="12.75">
      <c r="A2" s="176" t="str">
        <f>"Punct de lucru: "&amp;PL_Den</f>
        <v>Punct de lucru: </v>
      </c>
      <c r="D2" s="176"/>
      <c r="E2" s="176"/>
      <c r="G2" s="222"/>
    </row>
    <row r="3" spans="2:7" ht="12.75">
      <c r="B3" s="223"/>
      <c r="C3" s="224"/>
      <c r="D3" s="213"/>
      <c r="G3" s="222"/>
    </row>
    <row r="4" spans="1:7" ht="15.75">
      <c r="A4" s="362" t="s">
        <v>48</v>
      </c>
      <c r="B4" s="362"/>
      <c r="C4" s="362"/>
      <c r="D4" s="362"/>
      <c r="E4" s="362"/>
      <c r="G4" s="225"/>
    </row>
    <row r="5" spans="2:7" ht="16.5" customHeight="1">
      <c r="B5" s="181"/>
      <c r="D5" s="176"/>
      <c r="G5" s="222"/>
    </row>
    <row r="6" spans="1:7" ht="12.75">
      <c r="A6" s="226" t="s">
        <v>16</v>
      </c>
      <c r="B6" s="363" t="s">
        <v>6</v>
      </c>
      <c r="C6" s="364"/>
      <c r="D6" s="227" t="s">
        <v>53</v>
      </c>
      <c r="E6" s="228" t="s">
        <v>12</v>
      </c>
      <c r="G6" s="229" t="s">
        <v>195</v>
      </c>
    </row>
    <row r="7" spans="1:8" ht="12.75" customHeight="1">
      <c r="A7" s="370" t="s">
        <v>13</v>
      </c>
      <c r="B7" s="368" t="s">
        <v>9</v>
      </c>
      <c r="C7" s="232" t="s">
        <v>10</v>
      </c>
      <c r="D7" s="8"/>
      <c r="E7" s="255">
        <f aca="true" t="shared" si="0" ref="E7:E12">IF(D7="DA",G7,"")</f>
      </c>
      <c r="F7" s="256"/>
      <c r="G7" s="257">
        <v>8</v>
      </c>
      <c r="H7" s="258"/>
    </row>
    <row r="8" spans="1:8" ht="25.5">
      <c r="A8" s="371"/>
      <c r="B8" s="369"/>
      <c r="C8" s="235" t="s">
        <v>11</v>
      </c>
      <c r="D8" s="8"/>
      <c r="E8" s="259">
        <f t="shared" si="0"/>
      </c>
      <c r="F8" s="258"/>
      <c r="G8" s="257">
        <v>10</v>
      </c>
      <c r="H8" s="258"/>
    </row>
    <row r="9" spans="1:8" ht="24.75" customHeight="1" hidden="1">
      <c r="A9" s="236"/>
      <c r="B9" s="234"/>
      <c r="C9" s="237"/>
      <c r="D9" s="93"/>
      <c r="E9" s="260">
        <f t="shared" si="0"/>
      </c>
      <c r="F9" s="258"/>
      <c r="G9" s="257"/>
      <c r="H9" s="258"/>
    </row>
    <row r="10" spans="1:8" ht="76.5">
      <c r="A10" s="238" t="s">
        <v>14</v>
      </c>
      <c r="B10" s="239" t="s">
        <v>56</v>
      </c>
      <c r="C10" s="240" t="s">
        <v>200</v>
      </c>
      <c r="D10" s="8"/>
      <c r="E10" s="260">
        <f t="shared" si="0"/>
      </c>
      <c r="F10" s="258"/>
      <c r="G10" s="257">
        <v>10</v>
      </c>
      <c r="H10" s="258"/>
    </row>
    <row r="11" spans="1:8" ht="38.25">
      <c r="A11" s="230" t="s">
        <v>15</v>
      </c>
      <c r="B11" s="231" t="s">
        <v>7</v>
      </c>
      <c r="C11" s="241" t="s">
        <v>182</v>
      </c>
      <c r="D11" s="8"/>
      <c r="E11" s="255">
        <f t="shared" si="0"/>
      </c>
      <c r="F11" s="258"/>
      <c r="G11" s="257">
        <v>2</v>
      </c>
      <c r="H11" s="258"/>
    </row>
    <row r="12" spans="1:8" ht="12.75" customHeight="1">
      <c r="A12" s="233"/>
      <c r="B12" s="242"/>
      <c r="C12" s="243" t="s">
        <v>183</v>
      </c>
      <c r="D12" s="8"/>
      <c r="E12" s="259">
        <f t="shared" si="0"/>
      </c>
      <c r="F12" s="258"/>
      <c r="G12" s="257">
        <v>5</v>
      </c>
      <c r="H12" s="258"/>
    </row>
    <row r="13" spans="1:8" ht="12.75" customHeight="1">
      <c r="A13" s="244"/>
      <c r="B13" s="365" t="s">
        <v>8</v>
      </c>
      <c r="C13" s="366"/>
      <c r="D13" s="367"/>
      <c r="E13" s="261">
        <f>SUM(E7:E12)</f>
        <v>0</v>
      </c>
      <c r="F13" s="258"/>
      <c r="G13" s="257"/>
      <c r="H13" s="258"/>
    </row>
    <row r="14" spans="1:7" ht="12.75" customHeight="1">
      <c r="A14" s="245"/>
      <c r="B14" s="246"/>
      <c r="C14" s="247"/>
      <c r="D14" s="248"/>
      <c r="E14" s="249"/>
      <c r="G14" s="222"/>
    </row>
    <row r="15" spans="1:7" ht="12.75">
      <c r="A15" s="176" t="s">
        <v>17</v>
      </c>
      <c r="B15" s="372" t="s">
        <v>18</v>
      </c>
      <c r="C15" s="372"/>
      <c r="D15" s="372"/>
      <c r="E15" s="372"/>
      <c r="G15" s="222"/>
    </row>
    <row r="16" spans="2:7" ht="12.75">
      <c r="B16" s="372"/>
      <c r="C16" s="372"/>
      <c r="D16" s="372"/>
      <c r="E16" s="372"/>
      <c r="G16" s="222"/>
    </row>
    <row r="17" spans="2:7" ht="12.75">
      <c r="B17" s="361" t="s">
        <v>184</v>
      </c>
      <c r="C17" s="361"/>
      <c r="D17" s="361"/>
      <c r="E17" s="361"/>
      <c r="G17" s="222"/>
    </row>
    <row r="18" spans="2:7" ht="12.75">
      <c r="B18" s="361"/>
      <c r="C18" s="361"/>
      <c r="D18" s="361"/>
      <c r="E18" s="361"/>
      <c r="G18" s="222"/>
    </row>
    <row r="19" spans="2:7" ht="12.75">
      <c r="B19" s="360" t="s">
        <v>199</v>
      </c>
      <c r="C19" s="360"/>
      <c r="D19" s="360"/>
      <c r="E19" s="360"/>
      <c r="G19" s="222"/>
    </row>
    <row r="20" spans="2:7" ht="12.75">
      <c r="B20" s="250"/>
      <c r="C20" s="250"/>
      <c r="D20" s="250"/>
      <c r="E20" s="250"/>
      <c r="G20" s="222"/>
    </row>
    <row r="21" spans="2:7" ht="12.75">
      <c r="B21" s="250"/>
      <c r="C21" s="250"/>
      <c r="D21" s="250"/>
      <c r="E21" s="250"/>
      <c r="G21" s="222"/>
    </row>
    <row r="22" spans="1:5" s="171" customFormat="1" ht="15.75">
      <c r="A22" s="359" t="s">
        <v>0</v>
      </c>
      <c r="B22" s="359"/>
      <c r="C22" s="211"/>
      <c r="D22" s="252"/>
      <c r="E22" s="169"/>
    </row>
    <row r="23" spans="1:5" s="171" customFormat="1" ht="15.75">
      <c r="A23" s="358" t="s">
        <v>2</v>
      </c>
      <c r="B23" s="358"/>
      <c r="C23" s="212"/>
      <c r="D23" s="252"/>
      <c r="E23" s="169"/>
    </row>
    <row r="24" spans="1:5" s="171" customFormat="1" ht="15.75">
      <c r="A24" s="358"/>
      <c r="B24" s="358"/>
      <c r="C24" s="167"/>
      <c r="D24" s="212"/>
      <c r="E24" s="169"/>
    </row>
    <row r="25" spans="1:5" s="171" customFormat="1" ht="15.75">
      <c r="A25" s="358" t="str">
        <f>UPPER(Furn_ReprLeg_Nume)&amp;"  "&amp;Furn_ReprLeg_PreNume</f>
        <v>  </v>
      </c>
      <c r="B25" s="358"/>
      <c r="C25" s="167"/>
      <c r="D25" s="251"/>
      <c r="E25" s="169"/>
    </row>
    <row r="26" spans="1:5" s="254" customFormat="1" ht="11.25">
      <c r="A26" s="357" t="s">
        <v>90</v>
      </c>
      <c r="B26" s="357"/>
      <c r="C26" s="216"/>
      <c r="D26" s="215"/>
      <c r="E26" s="253"/>
    </row>
    <row r="27" spans="1:5" s="171" customFormat="1" ht="15.75">
      <c r="A27" s="167"/>
      <c r="B27" s="168"/>
      <c r="C27" s="168" t="s">
        <v>1</v>
      </c>
      <c r="D27" s="168"/>
      <c r="E27" s="169"/>
    </row>
    <row r="28" spans="2:5" s="171" customFormat="1" ht="15.75">
      <c r="B28" s="217"/>
      <c r="C28" s="218">
        <f>Data_Compl</f>
        <v>0</v>
      </c>
      <c r="D28" s="168"/>
      <c r="E28" s="169"/>
    </row>
    <row r="29" ht="12.75">
      <c r="B29" s="177"/>
    </row>
  </sheetData>
  <sheetProtection password="DCB6" sheet="1" selectLockedCells="1" autoFilter="0"/>
  <mergeCells count="14">
    <mergeCell ref="B17:E18"/>
    <mergeCell ref="A4:E4"/>
    <mergeCell ref="B6:C6"/>
    <mergeCell ref="B13:D13"/>
    <mergeCell ref="B7:B8"/>
    <mergeCell ref="A7:A8"/>
    <mergeCell ref="B15:E15"/>
    <mergeCell ref="B16:E16"/>
    <mergeCell ref="A26:B26"/>
    <mergeCell ref="A24:B24"/>
    <mergeCell ref="A23:B23"/>
    <mergeCell ref="A22:B22"/>
    <mergeCell ref="A25:B25"/>
    <mergeCell ref="B19:E19"/>
  </mergeCells>
  <conditionalFormatting sqref="D7:D12">
    <cfRule type="containsBlanks" priority="1" dxfId="15" stopIfTrue="1">
      <formula>LEN(TRIM(D7))=0</formula>
    </cfRule>
  </conditionalFormatting>
  <dataValidations count="1">
    <dataValidation type="list" showInputMessage="1" showErrorMessage="1" errorTitle="Atenţie !!!" error="Valoarea se alege din listă folosind butonul cu săgeată din stânga.&#10;Nu se admit alte valori." sqref="D7:D12">
      <formula1>"DA,NU"</formula1>
    </dataValidation>
  </dataValidations>
  <printOptions/>
  <pageMargins left="0.75" right="0.47" top="0.22" bottom="0.22" header="0.26" footer="0.2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46"/>
  </sheetPr>
  <dimension ref="A1:AI27"/>
  <sheetViews>
    <sheetView showGridLines="0" showZeros="0" showOutlineSymbols="0" zoomScalePageLayoutView="0" workbookViewId="0" topLeftCell="A4">
      <pane xSplit="2" ySplit="4" topLeftCell="D8" activePane="bottomRight" state="frozen"/>
      <selection pane="topLeft" activeCell="B8" sqref="B8"/>
      <selection pane="topRight" activeCell="B8" sqref="B8"/>
      <selection pane="bottomLeft" activeCell="B8" sqref="B8"/>
      <selection pane="bottomRight" activeCell="Q14" sqref="Q14"/>
    </sheetView>
  </sheetViews>
  <sheetFormatPr defaultColWidth="14.57421875" defaultRowHeight="12.75" zeroHeight="1"/>
  <cols>
    <col min="1" max="1" width="5.8515625" style="296" customWidth="1"/>
    <col min="2" max="2" width="18.00390625" style="296" customWidth="1"/>
    <col min="3" max="3" width="12.140625" style="296" bestFit="1" customWidth="1"/>
    <col min="4" max="4" width="49.57421875" style="296" customWidth="1"/>
    <col min="5" max="5" width="20.28125" style="296" bestFit="1" customWidth="1"/>
    <col min="6" max="6" width="8.7109375" style="296" bestFit="1" customWidth="1"/>
    <col min="7" max="8" width="11.8515625" style="296" bestFit="1" customWidth="1"/>
    <col min="9" max="9" width="13.00390625" style="296" customWidth="1"/>
    <col min="10" max="10" width="11.140625" style="296" customWidth="1"/>
    <col min="11" max="11" width="9.8515625" style="296" customWidth="1"/>
    <col min="12" max="12" width="10.57421875" style="296" customWidth="1"/>
    <col min="13" max="13" width="13.00390625" style="296" customWidth="1"/>
    <col min="14" max="14" width="11.140625" style="296" customWidth="1"/>
    <col min="15" max="15" width="11.8515625" style="296" bestFit="1" customWidth="1"/>
    <col min="16" max="16" width="9.421875" style="296" bestFit="1" customWidth="1"/>
    <col min="17" max="17" width="10.28125" style="296" bestFit="1" customWidth="1"/>
    <col min="18" max="250" width="3.57421875" style="296" customWidth="1"/>
    <col min="251" max="251" width="10.7109375" style="296" customWidth="1"/>
    <col min="252" max="252" width="7.57421875" style="296" customWidth="1"/>
    <col min="253" max="253" width="9.8515625" style="296" customWidth="1"/>
    <col min="254" max="254" width="11.57421875" style="296" customWidth="1"/>
    <col min="255" max="255" width="12.140625" style="296" customWidth="1"/>
    <col min="256" max="16384" width="14.57421875" style="296" customWidth="1"/>
  </cols>
  <sheetData>
    <row r="1" spans="1:10" s="176" customFormat="1" ht="13.5" thickTop="1">
      <c r="A1" s="288" t="str">
        <f>"Furnizor de investigatii paraclinice de radiologie-imagistica medicală: "&amp;Furn_Den</f>
        <v>Furnizor de investigatii paraclinice de radiologie-imagistica medicală: </v>
      </c>
      <c r="B1" s="223"/>
      <c r="C1" s="224"/>
      <c r="D1" s="213"/>
      <c r="E1" s="177"/>
      <c r="J1" s="295" t="str">
        <f>IF(V8=15,ROUND(G1/6*VLOOKUP(F1,Cat_Pers_Pct,2,0),2),"Incomplet")</f>
        <v>Incomplet</v>
      </c>
    </row>
    <row r="2" spans="1:5" s="176" customFormat="1" ht="12.75">
      <c r="A2" s="176" t="str">
        <f>"Punct de lucru: "&amp;PL_Den</f>
        <v>Punct de lucru: </v>
      </c>
      <c r="B2" s="223"/>
      <c r="C2" s="224"/>
      <c r="D2" s="213"/>
      <c r="E2" s="177"/>
    </row>
    <row r="3" ht="12.75">
      <c r="A3" s="176"/>
    </row>
    <row r="4" spans="1:17" ht="11.25">
      <c r="A4" s="378" t="s">
        <v>49</v>
      </c>
      <c r="B4" s="378"/>
      <c r="C4" s="378"/>
      <c r="D4" s="378"/>
      <c r="E4" s="378"/>
      <c r="F4" s="378"/>
      <c r="G4" s="378"/>
      <c r="H4" s="378"/>
      <c r="I4" s="376" t="s">
        <v>180</v>
      </c>
      <c r="J4" s="373" t="s">
        <v>181</v>
      </c>
      <c r="K4" s="374"/>
      <c r="L4" s="374"/>
      <c r="M4" s="374"/>
      <c r="N4" s="374"/>
      <c r="O4" s="374"/>
      <c r="P4" s="374"/>
      <c r="Q4" s="374"/>
    </row>
    <row r="5" spans="1:17" ht="12" thickBot="1">
      <c r="A5" s="379"/>
      <c r="B5" s="379"/>
      <c r="C5" s="379"/>
      <c r="D5" s="379"/>
      <c r="E5" s="379"/>
      <c r="F5" s="379"/>
      <c r="G5" s="379"/>
      <c r="H5" s="379"/>
      <c r="I5" s="377"/>
      <c r="J5" s="375"/>
      <c r="K5" s="375"/>
      <c r="L5" s="375"/>
      <c r="M5" s="375"/>
      <c r="N5" s="375"/>
      <c r="O5" s="375"/>
      <c r="P5" s="375"/>
      <c r="Q5" s="375"/>
    </row>
    <row r="6" spans="1:34" s="298" customFormat="1" ht="32.25" customHeight="1" thickTop="1">
      <c r="A6" s="398" t="s">
        <v>94</v>
      </c>
      <c r="B6" s="383" t="s">
        <v>19</v>
      </c>
      <c r="C6" s="383" t="s">
        <v>20</v>
      </c>
      <c r="D6" s="383" t="s">
        <v>32</v>
      </c>
      <c r="E6" s="383" t="s">
        <v>179</v>
      </c>
      <c r="F6" s="383" t="s">
        <v>40</v>
      </c>
      <c r="G6" s="383" t="s">
        <v>96</v>
      </c>
      <c r="H6" s="380" t="s">
        <v>12</v>
      </c>
      <c r="I6" s="389" t="s">
        <v>21</v>
      </c>
      <c r="J6" s="391" t="s">
        <v>187</v>
      </c>
      <c r="K6" s="391"/>
      <c r="L6" s="391"/>
      <c r="M6" s="393" t="s">
        <v>22</v>
      </c>
      <c r="N6" s="394"/>
      <c r="O6" s="394"/>
      <c r="P6" s="391" t="s">
        <v>23</v>
      </c>
      <c r="Q6" s="392"/>
      <c r="S6" s="387" t="s">
        <v>147</v>
      </c>
      <c r="T6" s="385" t="s">
        <v>148</v>
      </c>
      <c r="U6" s="386"/>
      <c r="V6" s="386"/>
      <c r="W6" s="386"/>
      <c r="X6" s="386"/>
      <c r="Y6" s="386"/>
      <c r="Z6" s="386"/>
      <c r="AA6" s="386"/>
      <c r="AB6" s="386"/>
      <c r="AC6" s="386"/>
      <c r="AD6" s="386"/>
      <c r="AE6" s="386"/>
      <c r="AF6" s="386"/>
      <c r="AG6" s="386"/>
      <c r="AH6" s="386"/>
    </row>
    <row r="7" spans="1:35" ht="13.5" customHeight="1" thickBot="1">
      <c r="A7" s="399"/>
      <c r="B7" s="384"/>
      <c r="C7" s="384"/>
      <c r="D7" s="384"/>
      <c r="E7" s="384"/>
      <c r="F7" s="384"/>
      <c r="G7" s="384"/>
      <c r="H7" s="381"/>
      <c r="I7" s="390"/>
      <c r="J7" s="299" t="s">
        <v>24</v>
      </c>
      <c r="K7" s="300" t="s">
        <v>30</v>
      </c>
      <c r="L7" s="300" t="s">
        <v>31</v>
      </c>
      <c r="M7" s="299" t="s">
        <v>24</v>
      </c>
      <c r="N7" s="299" t="s">
        <v>25</v>
      </c>
      <c r="O7" s="299" t="s">
        <v>26</v>
      </c>
      <c r="P7" s="301" t="s">
        <v>27</v>
      </c>
      <c r="Q7" s="302" t="s">
        <v>28</v>
      </c>
      <c r="S7" s="388"/>
      <c r="T7" s="303"/>
      <c r="U7" s="304" t="s">
        <v>122</v>
      </c>
      <c r="V7" s="304" t="s">
        <v>123</v>
      </c>
      <c r="W7" s="304" t="s">
        <v>124</v>
      </c>
      <c r="X7" s="304" t="s">
        <v>125</v>
      </c>
      <c r="Y7" s="304" t="s">
        <v>126</v>
      </c>
      <c r="Z7" s="304" t="s">
        <v>127</v>
      </c>
      <c r="AA7" s="304" t="s">
        <v>129</v>
      </c>
      <c r="AB7" s="304" t="s">
        <v>130</v>
      </c>
      <c r="AC7" s="304" t="s">
        <v>131</v>
      </c>
      <c r="AD7" s="304" t="s">
        <v>132</v>
      </c>
      <c r="AE7" s="304" t="s">
        <v>133</v>
      </c>
      <c r="AF7" s="304" t="s">
        <v>134</v>
      </c>
      <c r="AG7" s="304" t="s">
        <v>135</v>
      </c>
      <c r="AH7" s="304" t="s">
        <v>136</v>
      </c>
      <c r="AI7" s="304" t="s">
        <v>137</v>
      </c>
    </row>
    <row r="8" spans="1:35" s="306" customFormat="1" ht="13.5" customHeight="1" thickBot="1" thickTop="1">
      <c r="A8" s="305">
        <v>1</v>
      </c>
      <c r="B8" s="71"/>
      <c r="C8" s="72"/>
      <c r="D8" s="71"/>
      <c r="E8" s="77"/>
      <c r="F8" s="73"/>
      <c r="G8" s="73"/>
      <c r="H8" s="315" t="str">
        <f aca="true" t="shared" si="0" ref="H8:H17">IF(A8=0,0,IF(T8=15,IF(ISNA(VLOOKUP(D8,Cat_Pers_Pct,2,0)),"Categ.Eronată",ROUND(E8/S8*VLOOKUP(D8,Cat_Pers_Pct,2,0),2)),"Date Incomplete"))</f>
        <v>Date Incomplete</v>
      </c>
      <c r="I8" s="80"/>
      <c r="J8" s="57"/>
      <c r="K8" s="83"/>
      <c r="L8" s="84"/>
      <c r="M8" s="97"/>
      <c r="N8" s="84"/>
      <c r="O8" s="85"/>
      <c r="P8" s="71"/>
      <c r="Q8" s="81"/>
      <c r="S8" s="317">
        <f>IF(ISNA(VLOOKUP(D8,Cat_Pers_Pct,3,0)),0,VLOOKUP(D8,Cat_Pers_Pct,3,0))</f>
        <v>0</v>
      </c>
      <c r="T8" s="318">
        <f>SUM(U8:AI8)</f>
        <v>0</v>
      </c>
      <c r="U8" s="319">
        <f aca="true" t="shared" si="1" ref="U8:Z8">IF(LEN(TRIM(B8))&gt;0,1,0)</f>
        <v>0</v>
      </c>
      <c r="V8" s="319">
        <f t="shared" si="1"/>
        <v>0</v>
      </c>
      <c r="W8" s="319">
        <f t="shared" si="1"/>
        <v>0</v>
      </c>
      <c r="X8" s="319">
        <f t="shared" si="1"/>
        <v>0</v>
      </c>
      <c r="Y8" s="319">
        <f t="shared" si="1"/>
        <v>0</v>
      </c>
      <c r="Z8" s="319">
        <f t="shared" si="1"/>
        <v>0</v>
      </c>
      <c r="AA8" s="319">
        <f aca="true" t="shared" si="2" ref="AA8:AC9">IF(LEN(TRIM(I8))&gt;0,1,0)</f>
        <v>0</v>
      </c>
      <c r="AB8" s="319">
        <f t="shared" si="2"/>
        <v>0</v>
      </c>
      <c r="AC8" s="319">
        <f t="shared" si="2"/>
        <v>0</v>
      </c>
      <c r="AD8" s="319">
        <f aca="true" t="shared" si="3" ref="AD8:AI8">IF(LEN(TRIM(L8))&gt;0,1,0)</f>
        <v>0</v>
      </c>
      <c r="AE8" s="319">
        <f t="shared" si="3"/>
        <v>0</v>
      </c>
      <c r="AF8" s="319">
        <f t="shared" si="3"/>
        <v>0</v>
      </c>
      <c r="AG8" s="319">
        <f t="shared" si="3"/>
        <v>0</v>
      </c>
      <c r="AH8" s="319">
        <f t="shared" si="3"/>
        <v>0</v>
      </c>
      <c r="AI8" s="319">
        <f t="shared" si="3"/>
        <v>0</v>
      </c>
    </row>
    <row r="9" spans="1:35" s="308" customFormat="1" ht="13.5" customHeight="1" thickBot="1" thickTop="1">
      <c r="A9" s="307">
        <f>IF(AND(LEN(TRIM(B9))&gt;0,A8&gt;0),A8+1,0)</f>
        <v>0</v>
      </c>
      <c r="B9" s="57"/>
      <c r="C9" s="64"/>
      <c r="D9" s="58"/>
      <c r="E9" s="77"/>
      <c r="F9" s="59"/>
      <c r="G9" s="59"/>
      <c r="H9" s="315">
        <f t="shared" si="0"/>
        <v>0</v>
      </c>
      <c r="I9" s="82"/>
      <c r="J9" s="57"/>
      <c r="K9" s="83"/>
      <c r="L9" s="84"/>
      <c r="M9" s="98"/>
      <c r="N9" s="84"/>
      <c r="O9" s="85"/>
      <c r="P9" s="57"/>
      <c r="Q9" s="86"/>
      <c r="S9" s="320">
        <f>IF(ISNA(VLOOKUP(D9,Cat_Pers_Pct,3,0)),0,VLOOKUP(D9,Cat_Pers_Pct,3,0))</f>
        <v>0</v>
      </c>
      <c r="T9" s="321">
        <f>SUM(U9:AI9)</f>
        <v>0</v>
      </c>
      <c r="U9" s="322">
        <f aca="true" t="shared" si="4" ref="U9:Z9">IF(LEN(TRIM(B9))&gt;0,1,0)</f>
        <v>0</v>
      </c>
      <c r="V9" s="322">
        <f t="shared" si="4"/>
        <v>0</v>
      </c>
      <c r="W9" s="322">
        <f t="shared" si="4"/>
        <v>0</v>
      </c>
      <c r="X9" s="322">
        <f t="shared" si="4"/>
        <v>0</v>
      </c>
      <c r="Y9" s="322">
        <f t="shared" si="4"/>
        <v>0</v>
      </c>
      <c r="Z9" s="322">
        <f t="shared" si="4"/>
        <v>0</v>
      </c>
      <c r="AA9" s="322">
        <f t="shared" si="2"/>
        <v>0</v>
      </c>
      <c r="AB9" s="322">
        <f t="shared" si="2"/>
        <v>0</v>
      </c>
      <c r="AC9" s="322">
        <f t="shared" si="2"/>
        <v>0</v>
      </c>
      <c r="AD9" s="322">
        <f aca="true" t="shared" si="5" ref="AD9:AI9">IF(LEN(TRIM(L9))&gt;0,1,0)</f>
        <v>0</v>
      </c>
      <c r="AE9" s="322">
        <f t="shared" si="5"/>
        <v>0</v>
      </c>
      <c r="AF9" s="322">
        <f t="shared" si="5"/>
        <v>0</v>
      </c>
      <c r="AG9" s="322">
        <f t="shared" si="5"/>
        <v>0</v>
      </c>
      <c r="AH9" s="322">
        <f t="shared" si="5"/>
        <v>0</v>
      </c>
      <c r="AI9" s="322">
        <f t="shared" si="5"/>
        <v>0</v>
      </c>
    </row>
    <row r="10" spans="1:35" s="308" customFormat="1" ht="13.5" customHeight="1" thickBot="1" thickTop="1">
      <c r="A10" s="307">
        <f aca="true" t="shared" si="6" ref="A10:A17">IF(AND(LEN(TRIM(B10))&gt;0,A9&gt;0),A9+1,0)</f>
        <v>0</v>
      </c>
      <c r="B10" s="57"/>
      <c r="C10" s="64"/>
      <c r="D10" s="58"/>
      <c r="E10" s="77"/>
      <c r="F10" s="59"/>
      <c r="G10" s="59"/>
      <c r="H10" s="315">
        <f t="shared" si="0"/>
        <v>0</v>
      </c>
      <c r="I10" s="82"/>
      <c r="J10" s="57"/>
      <c r="K10" s="83"/>
      <c r="L10" s="84"/>
      <c r="M10" s="98"/>
      <c r="N10" s="84"/>
      <c r="O10" s="85"/>
      <c r="P10" s="57"/>
      <c r="Q10" s="86"/>
      <c r="S10" s="320">
        <f aca="true" t="shared" si="7" ref="S10:S17">IF(ISNA(VLOOKUP(D10,Cat_Pers_Pct,3,0)),0,VLOOKUP(D10,Cat_Pers_Pct,3,0))</f>
        <v>0</v>
      </c>
      <c r="T10" s="321">
        <f aca="true" t="shared" si="8" ref="T10:T17">SUM(U10:AI10)</f>
        <v>0</v>
      </c>
      <c r="U10" s="322">
        <f aca="true" t="shared" si="9" ref="U10:U17">IF(LEN(TRIM(B10))&gt;0,1,0)</f>
        <v>0</v>
      </c>
      <c r="V10" s="322">
        <f aca="true" t="shared" si="10" ref="V10:V17">IF(LEN(TRIM(C10))&gt;0,1,0)</f>
        <v>0</v>
      </c>
      <c r="W10" s="322">
        <f aca="true" t="shared" si="11" ref="W10:W17">IF(LEN(TRIM(D10))&gt;0,1,0)</f>
        <v>0</v>
      </c>
      <c r="X10" s="322">
        <f aca="true" t="shared" si="12" ref="X10:X17">IF(LEN(TRIM(E10))&gt;0,1,0)</f>
        <v>0</v>
      </c>
      <c r="Y10" s="322">
        <f aca="true" t="shared" si="13" ref="Y10:Y17">IF(LEN(TRIM(F10))&gt;0,1,0)</f>
        <v>0</v>
      </c>
      <c r="Z10" s="322">
        <f aca="true" t="shared" si="14" ref="Z10:Z17">IF(LEN(TRIM(G10))&gt;0,1,0)</f>
        <v>0</v>
      </c>
      <c r="AA10" s="322">
        <f aca="true" t="shared" si="15" ref="AA10:AA17">IF(LEN(TRIM(I10))&gt;0,1,0)</f>
        <v>0</v>
      </c>
      <c r="AB10" s="322">
        <f aca="true" t="shared" si="16" ref="AB10:AB17">IF(LEN(TRIM(J10))&gt;0,1,0)</f>
        <v>0</v>
      </c>
      <c r="AC10" s="322">
        <f aca="true" t="shared" si="17" ref="AC10:AC17">IF(LEN(TRIM(K10))&gt;0,1,0)</f>
        <v>0</v>
      </c>
      <c r="AD10" s="322">
        <f aca="true" t="shared" si="18" ref="AD10:AD17">IF(LEN(TRIM(L10))&gt;0,1,0)</f>
        <v>0</v>
      </c>
      <c r="AE10" s="322">
        <f aca="true" t="shared" si="19" ref="AE10:AE17">IF(LEN(TRIM(M10))&gt;0,1,0)</f>
        <v>0</v>
      </c>
      <c r="AF10" s="322">
        <f aca="true" t="shared" si="20" ref="AF10:AF17">IF(LEN(TRIM(N10))&gt;0,1,0)</f>
        <v>0</v>
      </c>
      <c r="AG10" s="322">
        <f aca="true" t="shared" si="21" ref="AG10:AG17">IF(LEN(TRIM(O10))&gt;0,1,0)</f>
        <v>0</v>
      </c>
      <c r="AH10" s="322">
        <f aca="true" t="shared" si="22" ref="AH10:AH17">IF(LEN(TRIM(P10))&gt;0,1,0)</f>
        <v>0</v>
      </c>
      <c r="AI10" s="322">
        <f aca="true" t="shared" si="23" ref="AI10:AI17">IF(LEN(TRIM(Q10))&gt;0,1,0)</f>
        <v>0</v>
      </c>
    </row>
    <row r="11" spans="1:35" s="308" customFormat="1" ht="13.5" customHeight="1" thickBot="1" thickTop="1">
      <c r="A11" s="307">
        <f t="shared" si="6"/>
        <v>0</v>
      </c>
      <c r="B11" s="57"/>
      <c r="C11" s="64"/>
      <c r="D11" s="58"/>
      <c r="E11" s="77"/>
      <c r="F11" s="59"/>
      <c r="G11" s="59"/>
      <c r="H11" s="315">
        <f t="shared" si="0"/>
        <v>0</v>
      </c>
      <c r="I11" s="82"/>
      <c r="J11" s="57"/>
      <c r="K11" s="83"/>
      <c r="L11" s="84"/>
      <c r="M11" s="98"/>
      <c r="N11" s="84"/>
      <c r="O11" s="85"/>
      <c r="P11" s="57"/>
      <c r="Q11" s="86"/>
      <c r="S11" s="320">
        <f t="shared" si="7"/>
        <v>0</v>
      </c>
      <c r="T11" s="321">
        <f t="shared" si="8"/>
        <v>0</v>
      </c>
      <c r="U11" s="322">
        <f t="shared" si="9"/>
        <v>0</v>
      </c>
      <c r="V11" s="322">
        <f t="shared" si="10"/>
        <v>0</v>
      </c>
      <c r="W11" s="322">
        <f t="shared" si="11"/>
        <v>0</v>
      </c>
      <c r="X11" s="322">
        <f t="shared" si="12"/>
        <v>0</v>
      </c>
      <c r="Y11" s="322">
        <f t="shared" si="13"/>
        <v>0</v>
      </c>
      <c r="Z11" s="322">
        <f t="shared" si="14"/>
        <v>0</v>
      </c>
      <c r="AA11" s="322">
        <f t="shared" si="15"/>
        <v>0</v>
      </c>
      <c r="AB11" s="322">
        <f t="shared" si="16"/>
        <v>0</v>
      </c>
      <c r="AC11" s="322">
        <f t="shared" si="17"/>
        <v>0</v>
      </c>
      <c r="AD11" s="322">
        <f t="shared" si="18"/>
        <v>0</v>
      </c>
      <c r="AE11" s="322">
        <f t="shared" si="19"/>
        <v>0</v>
      </c>
      <c r="AF11" s="322">
        <f t="shared" si="20"/>
        <v>0</v>
      </c>
      <c r="AG11" s="322">
        <f t="shared" si="21"/>
        <v>0</v>
      </c>
      <c r="AH11" s="322">
        <f t="shared" si="22"/>
        <v>0</v>
      </c>
      <c r="AI11" s="322">
        <f t="shared" si="23"/>
        <v>0</v>
      </c>
    </row>
    <row r="12" spans="1:35" s="308" customFormat="1" ht="13.5" customHeight="1" thickBot="1" thickTop="1">
      <c r="A12" s="307">
        <f t="shared" si="6"/>
        <v>0</v>
      </c>
      <c r="B12" s="57"/>
      <c r="C12" s="64"/>
      <c r="D12" s="58"/>
      <c r="E12" s="77"/>
      <c r="F12" s="59"/>
      <c r="G12" s="59"/>
      <c r="H12" s="315">
        <f t="shared" si="0"/>
        <v>0</v>
      </c>
      <c r="I12" s="82"/>
      <c r="J12" s="57"/>
      <c r="K12" s="83"/>
      <c r="L12" s="84"/>
      <c r="M12" s="98"/>
      <c r="N12" s="84"/>
      <c r="O12" s="85"/>
      <c r="P12" s="57"/>
      <c r="Q12" s="86"/>
      <c r="S12" s="320">
        <f t="shared" si="7"/>
        <v>0</v>
      </c>
      <c r="T12" s="321">
        <f t="shared" si="8"/>
        <v>0</v>
      </c>
      <c r="U12" s="322">
        <f t="shared" si="9"/>
        <v>0</v>
      </c>
      <c r="V12" s="322">
        <f t="shared" si="10"/>
        <v>0</v>
      </c>
      <c r="W12" s="322">
        <f t="shared" si="11"/>
        <v>0</v>
      </c>
      <c r="X12" s="322">
        <f t="shared" si="12"/>
        <v>0</v>
      </c>
      <c r="Y12" s="322">
        <f t="shared" si="13"/>
        <v>0</v>
      </c>
      <c r="Z12" s="322">
        <f t="shared" si="14"/>
        <v>0</v>
      </c>
      <c r="AA12" s="322">
        <f t="shared" si="15"/>
        <v>0</v>
      </c>
      <c r="AB12" s="322">
        <f t="shared" si="16"/>
        <v>0</v>
      </c>
      <c r="AC12" s="322">
        <f t="shared" si="17"/>
        <v>0</v>
      </c>
      <c r="AD12" s="322">
        <f t="shared" si="18"/>
        <v>0</v>
      </c>
      <c r="AE12" s="322">
        <f t="shared" si="19"/>
        <v>0</v>
      </c>
      <c r="AF12" s="322">
        <f t="shared" si="20"/>
        <v>0</v>
      </c>
      <c r="AG12" s="322">
        <f t="shared" si="21"/>
        <v>0</v>
      </c>
      <c r="AH12" s="322">
        <f t="shared" si="22"/>
        <v>0</v>
      </c>
      <c r="AI12" s="322">
        <f t="shared" si="23"/>
        <v>0</v>
      </c>
    </row>
    <row r="13" spans="1:35" s="308" customFormat="1" ht="13.5" customHeight="1" thickBot="1" thickTop="1">
      <c r="A13" s="307">
        <f t="shared" si="6"/>
        <v>0</v>
      </c>
      <c r="B13" s="57"/>
      <c r="C13" s="64"/>
      <c r="D13" s="58"/>
      <c r="E13" s="77"/>
      <c r="F13" s="59"/>
      <c r="G13" s="59"/>
      <c r="H13" s="315">
        <f t="shared" si="0"/>
        <v>0</v>
      </c>
      <c r="I13" s="82"/>
      <c r="J13" s="57"/>
      <c r="K13" s="83"/>
      <c r="L13" s="84"/>
      <c r="M13" s="87"/>
      <c r="N13" s="84"/>
      <c r="O13" s="85"/>
      <c r="P13" s="57"/>
      <c r="Q13" s="86"/>
      <c r="S13" s="320">
        <f t="shared" si="7"/>
        <v>0</v>
      </c>
      <c r="T13" s="321">
        <f t="shared" si="8"/>
        <v>0</v>
      </c>
      <c r="U13" s="322">
        <f t="shared" si="9"/>
        <v>0</v>
      </c>
      <c r="V13" s="322">
        <f t="shared" si="10"/>
        <v>0</v>
      </c>
      <c r="W13" s="322">
        <f t="shared" si="11"/>
        <v>0</v>
      </c>
      <c r="X13" s="322">
        <f t="shared" si="12"/>
        <v>0</v>
      </c>
      <c r="Y13" s="322">
        <f t="shared" si="13"/>
        <v>0</v>
      </c>
      <c r="Z13" s="322">
        <f t="shared" si="14"/>
        <v>0</v>
      </c>
      <c r="AA13" s="322">
        <f t="shared" si="15"/>
        <v>0</v>
      </c>
      <c r="AB13" s="322">
        <f t="shared" si="16"/>
        <v>0</v>
      </c>
      <c r="AC13" s="322">
        <f t="shared" si="17"/>
        <v>0</v>
      </c>
      <c r="AD13" s="322">
        <f t="shared" si="18"/>
        <v>0</v>
      </c>
      <c r="AE13" s="322">
        <f t="shared" si="19"/>
        <v>0</v>
      </c>
      <c r="AF13" s="322">
        <f t="shared" si="20"/>
        <v>0</v>
      </c>
      <c r="AG13" s="322">
        <f t="shared" si="21"/>
        <v>0</v>
      </c>
      <c r="AH13" s="322">
        <f t="shared" si="22"/>
        <v>0</v>
      </c>
      <c r="AI13" s="322">
        <f t="shared" si="23"/>
        <v>0</v>
      </c>
    </row>
    <row r="14" spans="1:35" s="308" customFormat="1" ht="13.5" customHeight="1" thickBot="1" thickTop="1">
      <c r="A14" s="307">
        <f t="shared" si="6"/>
        <v>0</v>
      </c>
      <c r="B14" s="57"/>
      <c r="C14" s="64"/>
      <c r="D14" s="58"/>
      <c r="E14" s="77"/>
      <c r="F14" s="59"/>
      <c r="G14" s="59"/>
      <c r="H14" s="315">
        <f t="shared" si="0"/>
        <v>0</v>
      </c>
      <c r="I14" s="82"/>
      <c r="J14" s="57"/>
      <c r="K14" s="83"/>
      <c r="L14" s="84"/>
      <c r="M14" s="98"/>
      <c r="N14" s="84"/>
      <c r="O14" s="85"/>
      <c r="P14" s="57"/>
      <c r="Q14" s="86"/>
      <c r="S14" s="320">
        <f t="shared" si="7"/>
        <v>0</v>
      </c>
      <c r="T14" s="321">
        <f t="shared" si="8"/>
        <v>0</v>
      </c>
      <c r="U14" s="322">
        <f t="shared" si="9"/>
        <v>0</v>
      </c>
      <c r="V14" s="322">
        <f t="shared" si="10"/>
        <v>0</v>
      </c>
      <c r="W14" s="322">
        <f t="shared" si="11"/>
        <v>0</v>
      </c>
      <c r="X14" s="322">
        <f t="shared" si="12"/>
        <v>0</v>
      </c>
      <c r="Y14" s="322">
        <f t="shared" si="13"/>
        <v>0</v>
      </c>
      <c r="Z14" s="322">
        <f t="shared" si="14"/>
        <v>0</v>
      </c>
      <c r="AA14" s="322">
        <f t="shared" si="15"/>
        <v>0</v>
      </c>
      <c r="AB14" s="322">
        <f t="shared" si="16"/>
        <v>0</v>
      </c>
      <c r="AC14" s="322">
        <f t="shared" si="17"/>
        <v>0</v>
      </c>
      <c r="AD14" s="322">
        <f t="shared" si="18"/>
        <v>0</v>
      </c>
      <c r="AE14" s="322">
        <f t="shared" si="19"/>
        <v>0</v>
      </c>
      <c r="AF14" s="322">
        <f t="shared" si="20"/>
        <v>0</v>
      </c>
      <c r="AG14" s="322">
        <f t="shared" si="21"/>
        <v>0</v>
      </c>
      <c r="AH14" s="322">
        <f t="shared" si="22"/>
        <v>0</v>
      </c>
      <c r="AI14" s="322">
        <f t="shared" si="23"/>
        <v>0</v>
      </c>
    </row>
    <row r="15" spans="1:35" s="308" customFormat="1" ht="13.5" customHeight="1" thickBot="1" thickTop="1">
      <c r="A15" s="307">
        <f t="shared" si="6"/>
        <v>0</v>
      </c>
      <c r="B15" s="57"/>
      <c r="C15" s="64"/>
      <c r="D15" s="58"/>
      <c r="E15" s="77"/>
      <c r="F15" s="59"/>
      <c r="G15" s="59"/>
      <c r="H15" s="315">
        <f t="shared" si="0"/>
        <v>0</v>
      </c>
      <c r="I15" s="82"/>
      <c r="J15" s="57"/>
      <c r="K15" s="83"/>
      <c r="L15" s="84"/>
      <c r="M15" s="98"/>
      <c r="N15" s="84"/>
      <c r="O15" s="85"/>
      <c r="P15" s="57"/>
      <c r="Q15" s="86"/>
      <c r="S15" s="320">
        <f t="shared" si="7"/>
        <v>0</v>
      </c>
      <c r="T15" s="321">
        <f t="shared" si="8"/>
        <v>0</v>
      </c>
      <c r="U15" s="322">
        <f t="shared" si="9"/>
        <v>0</v>
      </c>
      <c r="V15" s="322">
        <f t="shared" si="10"/>
        <v>0</v>
      </c>
      <c r="W15" s="322">
        <f t="shared" si="11"/>
        <v>0</v>
      </c>
      <c r="X15" s="322">
        <f t="shared" si="12"/>
        <v>0</v>
      </c>
      <c r="Y15" s="322">
        <f t="shared" si="13"/>
        <v>0</v>
      </c>
      <c r="Z15" s="322">
        <f t="shared" si="14"/>
        <v>0</v>
      </c>
      <c r="AA15" s="322">
        <f t="shared" si="15"/>
        <v>0</v>
      </c>
      <c r="AB15" s="322">
        <f t="shared" si="16"/>
        <v>0</v>
      </c>
      <c r="AC15" s="322">
        <f t="shared" si="17"/>
        <v>0</v>
      </c>
      <c r="AD15" s="322">
        <f t="shared" si="18"/>
        <v>0</v>
      </c>
      <c r="AE15" s="322">
        <f t="shared" si="19"/>
        <v>0</v>
      </c>
      <c r="AF15" s="322">
        <f t="shared" si="20"/>
        <v>0</v>
      </c>
      <c r="AG15" s="322">
        <f t="shared" si="21"/>
        <v>0</v>
      </c>
      <c r="AH15" s="322">
        <f t="shared" si="22"/>
        <v>0</v>
      </c>
      <c r="AI15" s="322">
        <f t="shared" si="23"/>
        <v>0</v>
      </c>
    </row>
    <row r="16" spans="1:35" s="308" customFormat="1" ht="13.5" customHeight="1" thickBot="1" thickTop="1">
      <c r="A16" s="307">
        <f t="shared" si="6"/>
        <v>0</v>
      </c>
      <c r="B16" s="57"/>
      <c r="C16" s="64"/>
      <c r="D16" s="58"/>
      <c r="E16" s="77"/>
      <c r="F16" s="59"/>
      <c r="G16" s="59"/>
      <c r="H16" s="315">
        <f t="shared" si="0"/>
        <v>0</v>
      </c>
      <c r="I16" s="82"/>
      <c r="J16" s="57"/>
      <c r="K16" s="83"/>
      <c r="L16" s="84"/>
      <c r="M16" s="98"/>
      <c r="N16" s="84"/>
      <c r="O16" s="85"/>
      <c r="P16" s="57"/>
      <c r="Q16" s="86"/>
      <c r="S16" s="320">
        <f t="shared" si="7"/>
        <v>0</v>
      </c>
      <c r="T16" s="321">
        <f t="shared" si="8"/>
        <v>0</v>
      </c>
      <c r="U16" s="322">
        <f t="shared" si="9"/>
        <v>0</v>
      </c>
      <c r="V16" s="322">
        <f t="shared" si="10"/>
        <v>0</v>
      </c>
      <c r="W16" s="322">
        <f t="shared" si="11"/>
        <v>0</v>
      </c>
      <c r="X16" s="322">
        <f t="shared" si="12"/>
        <v>0</v>
      </c>
      <c r="Y16" s="322">
        <f t="shared" si="13"/>
        <v>0</v>
      </c>
      <c r="Z16" s="322">
        <f t="shared" si="14"/>
        <v>0</v>
      </c>
      <c r="AA16" s="322">
        <f t="shared" si="15"/>
        <v>0</v>
      </c>
      <c r="AB16" s="322">
        <f t="shared" si="16"/>
        <v>0</v>
      </c>
      <c r="AC16" s="322">
        <f t="shared" si="17"/>
        <v>0</v>
      </c>
      <c r="AD16" s="322">
        <f t="shared" si="18"/>
        <v>0</v>
      </c>
      <c r="AE16" s="322">
        <f t="shared" si="19"/>
        <v>0</v>
      </c>
      <c r="AF16" s="322">
        <f t="shared" si="20"/>
        <v>0</v>
      </c>
      <c r="AG16" s="322">
        <f t="shared" si="21"/>
        <v>0</v>
      </c>
      <c r="AH16" s="322">
        <f t="shared" si="22"/>
        <v>0</v>
      </c>
      <c r="AI16" s="322">
        <f t="shared" si="23"/>
        <v>0</v>
      </c>
    </row>
    <row r="17" spans="1:35" s="308" customFormat="1" ht="13.5" customHeight="1" thickBot="1" thickTop="1">
      <c r="A17" s="307">
        <f t="shared" si="6"/>
        <v>0</v>
      </c>
      <c r="B17" s="57"/>
      <c r="C17" s="64"/>
      <c r="D17" s="58"/>
      <c r="E17" s="77"/>
      <c r="F17" s="59"/>
      <c r="G17" s="59"/>
      <c r="H17" s="315">
        <f t="shared" si="0"/>
        <v>0</v>
      </c>
      <c r="I17" s="82"/>
      <c r="J17" s="57"/>
      <c r="K17" s="83"/>
      <c r="L17" s="84"/>
      <c r="M17" s="98"/>
      <c r="N17" s="84"/>
      <c r="O17" s="85"/>
      <c r="P17" s="57"/>
      <c r="Q17" s="86"/>
      <c r="S17" s="320">
        <f t="shared" si="7"/>
        <v>0</v>
      </c>
      <c r="T17" s="321">
        <f t="shared" si="8"/>
        <v>0</v>
      </c>
      <c r="U17" s="322">
        <f t="shared" si="9"/>
        <v>0</v>
      </c>
      <c r="V17" s="322">
        <f t="shared" si="10"/>
        <v>0</v>
      </c>
      <c r="W17" s="322">
        <f t="shared" si="11"/>
        <v>0</v>
      </c>
      <c r="X17" s="322">
        <f t="shared" si="12"/>
        <v>0</v>
      </c>
      <c r="Y17" s="322">
        <f t="shared" si="13"/>
        <v>0</v>
      </c>
      <c r="Z17" s="322">
        <f t="shared" si="14"/>
        <v>0</v>
      </c>
      <c r="AA17" s="322">
        <f t="shared" si="15"/>
        <v>0</v>
      </c>
      <c r="AB17" s="322">
        <f t="shared" si="16"/>
        <v>0</v>
      </c>
      <c r="AC17" s="322">
        <f t="shared" si="17"/>
        <v>0</v>
      </c>
      <c r="AD17" s="322">
        <f t="shared" si="18"/>
        <v>0</v>
      </c>
      <c r="AE17" s="322">
        <f t="shared" si="19"/>
        <v>0</v>
      </c>
      <c r="AF17" s="322">
        <f t="shared" si="20"/>
        <v>0</v>
      </c>
      <c r="AG17" s="322">
        <f t="shared" si="21"/>
        <v>0</v>
      </c>
      <c r="AH17" s="322">
        <f t="shared" si="22"/>
        <v>0</v>
      </c>
      <c r="AI17" s="322">
        <f t="shared" si="23"/>
        <v>0</v>
      </c>
    </row>
    <row r="18" spans="1:17" s="312" customFormat="1" ht="14.25" customHeight="1" thickBot="1" thickTop="1">
      <c r="A18" s="395" t="s">
        <v>115</v>
      </c>
      <c r="B18" s="396"/>
      <c r="C18" s="396"/>
      <c r="D18" s="396"/>
      <c r="E18" s="396"/>
      <c r="F18" s="396"/>
      <c r="G18" s="397"/>
      <c r="H18" s="316">
        <f>SUM(H8:H17)</f>
        <v>0</v>
      </c>
      <c r="I18" s="309"/>
      <c r="J18" s="310"/>
      <c r="K18" s="310"/>
      <c r="L18" s="310"/>
      <c r="M18" s="310"/>
      <c r="N18" s="310"/>
      <c r="O18" s="310"/>
      <c r="P18" s="310"/>
      <c r="Q18" s="311"/>
    </row>
    <row r="19" ht="15" customHeight="1" thickTop="1">
      <c r="A19" s="313" t="s">
        <v>29</v>
      </c>
    </row>
    <row r="20" spans="1:5" s="171" customFormat="1" ht="15.75">
      <c r="A20" s="212" t="s">
        <v>0</v>
      </c>
      <c r="B20" s="210"/>
      <c r="C20" s="211"/>
      <c r="D20" s="252"/>
      <c r="E20" s="169"/>
    </row>
    <row r="21" spans="1:5" s="171" customFormat="1" ht="15.75">
      <c r="A21" s="358" t="s">
        <v>2</v>
      </c>
      <c r="B21" s="358"/>
      <c r="C21" s="358"/>
      <c r="D21" s="252"/>
      <c r="E21" s="169"/>
    </row>
    <row r="22" spans="1:5" s="171" customFormat="1" ht="15.75">
      <c r="A22" s="358"/>
      <c r="B22" s="358"/>
      <c r="C22" s="358"/>
      <c r="D22" s="212"/>
      <c r="E22" s="169"/>
    </row>
    <row r="23" spans="1:8" s="171" customFormat="1" ht="15.75">
      <c r="A23" s="358" t="str">
        <f>UPPER(Furn_ReprLeg_Nume)&amp;"  "&amp;Furn_ReprLeg_PreNume</f>
        <v>  </v>
      </c>
      <c r="B23" s="358"/>
      <c r="C23" s="358"/>
      <c r="D23" s="251"/>
      <c r="E23" s="169"/>
      <c r="G23" s="358" t="s">
        <v>1</v>
      </c>
      <c r="H23" s="358"/>
    </row>
    <row r="24" spans="1:8" s="254" customFormat="1" ht="15">
      <c r="A24" s="357" t="s">
        <v>90</v>
      </c>
      <c r="B24" s="357"/>
      <c r="C24" s="357"/>
      <c r="D24" s="215"/>
      <c r="E24" s="253"/>
      <c r="G24" s="382">
        <f>Data_Compl</f>
        <v>0</v>
      </c>
      <c r="H24" s="382"/>
    </row>
    <row r="25" spans="1:5" s="171" customFormat="1" ht="15.75">
      <c r="A25" s="167"/>
      <c r="B25" s="168"/>
      <c r="D25" s="168"/>
      <c r="E25" s="169"/>
    </row>
    <row r="26" spans="2:5" s="171" customFormat="1" ht="15.75" customHeight="1" hidden="1">
      <c r="B26" s="217"/>
      <c r="D26" s="168"/>
      <c r="E26" s="169"/>
    </row>
    <row r="27" spans="2:5" s="176" customFormat="1" ht="12.75" customHeight="1" hidden="1">
      <c r="B27" s="314">
        <f>Data_Compl</f>
        <v>0</v>
      </c>
      <c r="D27" s="177"/>
      <c r="E27" s="177"/>
    </row>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sheetData>
  <sheetProtection password="DCB6" sheet="1" selectLockedCells="1"/>
  <mergeCells count="25">
    <mergeCell ref="A22:C22"/>
    <mergeCell ref="P6:Q6"/>
    <mergeCell ref="F6:F7"/>
    <mergeCell ref="M6:O6"/>
    <mergeCell ref="C6:C7"/>
    <mergeCell ref="J6:L6"/>
    <mergeCell ref="A18:G18"/>
    <mergeCell ref="A6:A7"/>
    <mergeCell ref="D6:D7"/>
    <mergeCell ref="B6:B7"/>
    <mergeCell ref="E6:E7"/>
    <mergeCell ref="T6:AH6"/>
    <mergeCell ref="S6:S7"/>
    <mergeCell ref="G6:G7"/>
    <mergeCell ref="I6:I7"/>
    <mergeCell ref="J4:Q5"/>
    <mergeCell ref="I4:I5"/>
    <mergeCell ref="A4:H4"/>
    <mergeCell ref="A5:H5"/>
    <mergeCell ref="A24:C24"/>
    <mergeCell ref="A23:C23"/>
    <mergeCell ref="H6:H7"/>
    <mergeCell ref="A21:C21"/>
    <mergeCell ref="G24:H24"/>
    <mergeCell ref="G23:H23"/>
  </mergeCells>
  <conditionalFormatting sqref="J13:Q17 B12:G13 C11:G11 I8:Q12 D14:G17 B8:G10">
    <cfRule type="expression" priority="13" dxfId="7" stopIfTrue="1">
      <formula>LEN(TRIM(B8))=0</formula>
    </cfRule>
  </conditionalFormatting>
  <conditionalFormatting sqref="B11">
    <cfRule type="expression" priority="12" dxfId="7" stopIfTrue="1">
      <formula>LEN(TRIM(B11))=0</formula>
    </cfRule>
  </conditionalFormatting>
  <conditionalFormatting sqref="B14:C17">
    <cfRule type="expression" priority="11" dxfId="7" stopIfTrue="1">
      <formula>LEN(TRIM(B14))=0</formula>
    </cfRule>
  </conditionalFormatting>
  <conditionalFormatting sqref="I13:I17">
    <cfRule type="expression" priority="1" dxfId="7" stopIfTrue="1">
      <formula>LEN(TRIM(I13))=0</formula>
    </cfRule>
  </conditionalFormatting>
  <dataValidations count="10">
    <dataValidation type="list" showInputMessage="1" showErrorMessage="1" errorTitle="Atenţie !!!" error="Sunt valide doar valorile alese din listă" sqref="D8:D17">
      <formula1>Cat_Pers</formula1>
    </dataValidation>
    <dataValidation type="whole" allowBlank="1" showInputMessage="1" showErrorMessage="1" errorTitle="Atenţie " error="Verificaţi CNP-ul" sqref="C8:C17">
      <formula1>1010101010011</formula1>
      <formula2>8991231999999</formula2>
    </dataValidation>
    <dataValidation type="list" showInputMessage="1" showErrorMessage="1" errorTitle="Atenţie !!!" error="Valoarea se alege din listă folosind butonul cu săgeată din stânga.&#10;Nu se admit alte valori." sqref="G8:G17">
      <formula1>"DA,NU"</formula1>
    </dataValidation>
    <dataValidation type="list" allowBlank="1" showInputMessage="1" showErrorMessage="1" sqref="Q8:Q17">
      <formula1>Tip_Contr</formula1>
    </dataValidation>
    <dataValidation type="whole" operator="greaterThan" showInputMessage="1" showErrorMessage="1" prompt="Treceţi valoarea poliţei de asigurare, în Euro" errorTitle="Atenţie !!!" error="Treceţi valoarea asigurarii.&#10;Număr întreg" sqref="O8:O17">
      <formula1>0</formula1>
    </dataValidation>
    <dataValidation type="custom" allowBlank="1" showInputMessage="1" showErrorMessage="1" prompt="Parafa se scrie fără spaţii între cifre şi eventuala literă;&#10;Nu poate avea mai mult de 6 caractere sau mai puţin de 5;&#10;Zero - urile din faţă se scriu&#10;Folosiţi # pt. cei fără parafă" errorTitle="Atenţie !!!" error="Lungimea parafei este incorectă" sqref="F8:F17">
      <formula1>OR(TRIM(F8)="#",AND(LEN(TRIM(F8))&gt;3,LEN(TRIM(F8))&lt;7))</formula1>
    </dataValidation>
    <dataValidation type="custom" allowBlank="1" showInputMessage="1" showErrorMessage="1" prompt="Înainte de completarea orarului TREBUIE aleasă Categoria de personal." errorTitle="Atentie !!!" error="Numărul de ore zilnic trebuie să fie între 1 şi nr. de ore al normei pt. categoria selectată (vezi nota din dreapta sus)&#10;" sqref="E8:E17">
      <formula1>AND(E8&lt;=S8,E8&gt;0)</formula1>
    </dataValidation>
    <dataValidation type="date" operator="greaterThan" allowBlank="1" showInputMessage="1" showErrorMessage="1" errorTitle="Atenţie !!!" error="Expiră înaintea contractării" sqref="L17 N8 L8 N9:N16 N17">
      <formula1>DATE(2023,7,1)</formula1>
    </dataValidation>
    <dataValidation type="date" allowBlank="1" showInputMessage="1" showErrorMessage="1" errorTitle="Atentie !!!" error="Data eliberare incorectă" sqref="K8:K16 K17">
      <formula1>DATE(1990,1,1)</formula1>
      <formula2>DATE(2023,6,30)</formula2>
    </dataValidation>
    <dataValidation type="date" operator="greaterThan" allowBlank="1" showInputMessage="1" showErrorMessage="1" errorTitle="Atenţie !!!" error="Expiră înaintea contractării" sqref="L9:L16">
      <formula1>DATE(2023,7,1)</formula1>
    </dataValidation>
  </dataValidations>
  <printOptions/>
  <pageMargins left="0.2362204724409449" right="0.2362204724409449" top="0.7480314960629921" bottom="0.7480314960629921"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indexed="46"/>
  </sheetPr>
  <dimension ref="A1:AJ27"/>
  <sheetViews>
    <sheetView showGridLines="0" showZeros="0" showOutlineSymbols="0" zoomScalePageLayoutView="0" workbookViewId="0" topLeftCell="A4">
      <pane xSplit="2" ySplit="4" topLeftCell="D8" activePane="bottomRight" state="frozen"/>
      <selection pane="topLeft" activeCell="B8" sqref="B8"/>
      <selection pane="topRight" activeCell="B8" sqref="B8"/>
      <selection pane="bottomLeft" activeCell="B8" sqref="B8"/>
      <selection pane="bottomRight" activeCell="Q15" sqref="Q15"/>
    </sheetView>
  </sheetViews>
  <sheetFormatPr defaultColWidth="14.57421875" defaultRowHeight="12.75" zeroHeight="1"/>
  <cols>
    <col min="1" max="1" width="5.8515625" style="296" customWidth="1"/>
    <col min="2" max="2" width="18.00390625" style="296" customWidth="1"/>
    <col min="3" max="3" width="12.140625" style="296" bestFit="1" customWidth="1"/>
    <col min="4" max="4" width="49.57421875" style="296" customWidth="1"/>
    <col min="5" max="5" width="20.28125" style="296" bestFit="1" customWidth="1"/>
    <col min="6" max="6" width="8.7109375" style="296" bestFit="1" customWidth="1"/>
    <col min="7" max="8" width="11.8515625" style="296" bestFit="1" customWidth="1"/>
    <col min="9" max="9" width="13.00390625" style="296" customWidth="1"/>
    <col min="10" max="10" width="11.140625" style="296" customWidth="1"/>
    <col min="11" max="11" width="9.8515625" style="296" customWidth="1"/>
    <col min="12" max="12" width="10.57421875" style="296" customWidth="1"/>
    <col min="13" max="13" width="13.00390625" style="296" customWidth="1"/>
    <col min="14" max="14" width="11.140625" style="296" customWidth="1"/>
    <col min="15" max="15" width="11.8515625" style="296" bestFit="1" customWidth="1"/>
    <col min="16" max="16" width="9.421875" style="296" bestFit="1" customWidth="1"/>
    <col min="17" max="17" width="10.28125" style="296" bestFit="1" customWidth="1"/>
    <col min="18" max="250" width="3.57421875" style="296" customWidth="1"/>
    <col min="251" max="251" width="10.7109375" style="296" customWidth="1"/>
    <col min="252" max="252" width="7.57421875" style="296" customWidth="1"/>
    <col min="253" max="253" width="9.8515625" style="296" customWidth="1"/>
    <col min="254" max="254" width="11.57421875" style="296" customWidth="1"/>
    <col min="255" max="255" width="12.140625" style="296" customWidth="1"/>
    <col min="256" max="16384" width="14.57421875" style="296" customWidth="1"/>
  </cols>
  <sheetData>
    <row r="1" spans="1:10" s="176" customFormat="1" ht="13.5" thickTop="1">
      <c r="A1" s="288" t="str">
        <f>"Furnizor de investigatii paraclinice de radiologie-imagistica medicală: "&amp;Furn_Den</f>
        <v>Furnizor de investigatii paraclinice de radiologie-imagistica medicală: </v>
      </c>
      <c r="B1" s="223"/>
      <c r="C1" s="224"/>
      <c r="D1" s="213"/>
      <c r="E1" s="177"/>
      <c r="J1" s="295" t="str">
        <f>IF(V8=15,ROUND(G1/6*VLOOKUP(F1,Cat_Pers_Pct,2,0),2),"Incomplet")</f>
        <v>Incomplet</v>
      </c>
    </row>
    <row r="2" spans="1:5" s="176" customFormat="1" ht="12.75">
      <c r="A2" s="176" t="str">
        <f>"Punct de lucru: "&amp;PL_Den</f>
        <v>Punct de lucru: </v>
      </c>
      <c r="B2" s="223"/>
      <c r="C2" s="224"/>
      <c r="D2" s="213"/>
      <c r="E2" s="177"/>
    </row>
    <row r="3" ht="12.75">
      <c r="A3" s="176"/>
    </row>
    <row r="4" spans="1:36" ht="11.25">
      <c r="A4" s="378" t="s">
        <v>49</v>
      </c>
      <c r="B4" s="378"/>
      <c r="C4" s="378"/>
      <c r="D4" s="378"/>
      <c r="E4" s="378"/>
      <c r="F4" s="378"/>
      <c r="G4" s="378"/>
      <c r="H4" s="378"/>
      <c r="I4" s="376" t="s">
        <v>180</v>
      </c>
      <c r="J4" s="373" t="s">
        <v>181</v>
      </c>
      <c r="K4" s="374"/>
      <c r="L4" s="374"/>
      <c r="M4" s="374"/>
      <c r="N4" s="374"/>
      <c r="O4" s="374"/>
      <c r="P4" s="374"/>
      <c r="Q4" s="374"/>
      <c r="S4" s="297"/>
      <c r="T4" s="297"/>
      <c r="U4" s="297"/>
      <c r="V4" s="297"/>
      <c r="W4" s="297"/>
      <c r="X4" s="297"/>
      <c r="Y4" s="297"/>
      <c r="Z4" s="297"/>
      <c r="AA4" s="297"/>
      <c r="AB4" s="297"/>
      <c r="AC4" s="297"/>
      <c r="AD4" s="297"/>
      <c r="AE4" s="297"/>
      <c r="AF4" s="297"/>
      <c r="AG4" s="297"/>
      <c r="AH4" s="297"/>
      <c r="AI4" s="297"/>
      <c r="AJ4" s="297"/>
    </row>
    <row r="5" spans="1:17" ht="12" thickBot="1">
      <c r="A5" s="379"/>
      <c r="B5" s="379"/>
      <c r="C5" s="379"/>
      <c r="D5" s="379"/>
      <c r="E5" s="379"/>
      <c r="F5" s="379"/>
      <c r="G5" s="379"/>
      <c r="H5" s="379"/>
      <c r="I5" s="377"/>
      <c r="J5" s="375"/>
      <c r="K5" s="375"/>
      <c r="L5" s="375"/>
      <c r="M5" s="375"/>
      <c r="N5" s="375"/>
      <c r="O5" s="375"/>
      <c r="P5" s="375"/>
      <c r="Q5" s="375"/>
    </row>
    <row r="6" spans="1:34" s="298" customFormat="1" ht="32.25" customHeight="1" thickTop="1">
      <c r="A6" s="398" t="s">
        <v>94</v>
      </c>
      <c r="B6" s="383" t="s">
        <v>19</v>
      </c>
      <c r="C6" s="383" t="s">
        <v>20</v>
      </c>
      <c r="D6" s="383" t="s">
        <v>32</v>
      </c>
      <c r="E6" s="383" t="s">
        <v>179</v>
      </c>
      <c r="F6" s="383" t="s">
        <v>40</v>
      </c>
      <c r="G6" s="383" t="s">
        <v>96</v>
      </c>
      <c r="H6" s="380" t="s">
        <v>12</v>
      </c>
      <c r="I6" s="389" t="s">
        <v>21</v>
      </c>
      <c r="J6" s="391" t="s">
        <v>187</v>
      </c>
      <c r="K6" s="391"/>
      <c r="L6" s="391"/>
      <c r="M6" s="393" t="s">
        <v>22</v>
      </c>
      <c r="N6" s="394"/>
      <c r="O6" s="394"/>
      <c r="P6" s="391" t="s">
        <v>23</v>
      </c>
      <c r="Q6" s="392"/>
      <c r="S6" s="387" t="s">
        <v>147</v>
      </c>
      <c r="T6" s="385" t="s">
        <v>148</v>
      </c>
      <c r="U6" s="386"/>
      <c r="V6" s="386"/>
      <c r="W6" s="386"/>
      <c r="X6" s="386"/>
      <c r="Y6" s="386"/>
      <c r="Z6" s="386"/>
      <c r="AA6" s="386"/>
      <c r="AB6" s="386"/>
      <c r="AC6" s="386"/>
      <c r="AD6" s="386"/>
      <c r="AE6" s="386"/>
      <c r="AF6" s="386"/>
      <c r="AG6" s="386"/>
      <c r="AH6" s="386"/>
    </row>
    <row r="7" spans="1:35" ht="13.5" customHeight="1" thickBot="1">
      <c r="A7" s="399"/>
      <c r="B7" s="384"/>
      <c r="C7" s="384"/>
      <c r="D7" s="384"/>
      <c r="E7" s="384"/>
      <c r="F7" s="384"/>
      <c r="G7" s="384"/>
      <c r="H7" s="381"/>
      <c r="I7" s="390"/>
      <c r="J7" s="299" t="s">
        <v>24</v>
      </c>
      <c r="K7" s="300" t="s">
        <v>30</v>
      </c>
      <c r="L7" s="300" t="s">
        <v>31</v>
      </c>
      <c r="M7" s="299" t="s">
        <v>24</v>
      </c>
      <c r="N7" s="299" t="s">
        <v>25</v>
      </c>
      <c r="O7" s="299" t="s">
        <v>26</v>
      </c>
      <c r="P7" s="301" t="s">
        <v>27</v>
      </c>
      <c r="Q7" s="302" t="s">
        <v>28</v>
      </c>
      <c r="S7" s="388"/>
      <c r="T7" s="303"/>
      <c r="U7" s="304" t="s">
        <v>122</v>
      </c>
      <c r="V7" s="304" t="s">
        <v>123</v>
      </c>
      <c r="W7" s="304" t="s">
        <v>124</v>
      </c>
      <c r="X7" s="304" t="s">
        <v>125</v>
      </c>
      <c r="Y7" s="304" t="s">
        <v>126</v>
      </c>
      <c r="Z7" s="304" t="s">
        <v>127</v>
      </c>
      <c r="AA7" s="304" t="s">
        <v>129</v>
      </c>
      <c r="AB7" s="304" t="s">
        <v>130</v>
      </c>
      <c r="AC7" s="304" t="s">
        <v>131</v>
      </c>
      <c r="AD7" s="304" t="s">
        <v>132</v>
      </c>
      <c r="AE7" s="304" t="s">
        <v>133</v>
      </c>
      <c r="AF7" s="304" t="s">
        <v>134</v>
      </c>
      <c r="AG7" s="304" t="s">
        <v>135</v>
      </c>
      <c r="AH7" s="304" t="s">
        <v>136</v>
      </c>
      <c r="AI7" s="304" t="s">
        <v>137</v>
      </c>
    </row>
    <row r="8" spans="1:35" s="306" customFormat="1" ht="13.5" customHeight="1" thickBot="1" thickTop="1">
      <c r="A8" s="305">
        <v>1</v>
      </c>
      <c r="B8" s="71"/>
      <c r="C8" s="72"/>
      <c r="D8" s="71"/>
      <c r="E8" s="77"/>
      <c r="F8" s="73"/>
      <c r="G8" s="73"/>
      <c r="H8" s="315" t="str">
        <f aca="true" t="shared" si="0" ref="H8:H17">IF(A8=0,0,IF(T8=15,IF(ISNA(VLOOKUP(D8,Cat_Pers_Pct,2,0)),"Categ.Eronată",ROUND(E8/S8*VLOOKUP(D8,Cat_Pers_Pct,2,0),2)),"Date Incomplete"))</f>
        <v>Date Incomplete</v>
      </c>
      <c r="I8" s="80"/>
      <c r="J8" s="57"/>
      <c r="K8" s="83"/>
      <c r="L8" s="84"/>
      <c r="M8" s="97"/>
      <c r="N8" s="84"/>
      <c r="O8" s="85"/>
      <c r="P8" s="71"/>
      <c r="Q8" s="81"/>
      <c r="S8" s="317">
        <f>IF(ISNA(VLOOKUP(D8,Cat_Pers_Pct,3,0)),0,VLOOKUP(D8,Cat_Pers_Pct,3,0))</f>
        <v>0</v>
      </c>
      <c r="T8" s="318">
        <f>SUM(U8:AI8)</f>
        <v>0</v>
      </c>
      <c r="U8" s="319">
        <f aca="true" t="shared" si="1" ref="U8:Z17">IF(LEN(TRIM(B8))&gt;0,1,0)</f>
        <v>0</v>
      </c>
      <c r="V8" s="319">
        <f t="shared" si="1"/>
        <v>0</v>
      </c>
      <c r="W8" s="319">
        <f t="shared" si="1"/>
        <v>0</v>
      </c>
      <c r="X8" s="319">
        <f t="shared" si="1"/>
        <v>0</v>
      </c>
      <c r="Y8" s="319">
        <f t="shared" si="1"/>
        <v>0</v>
      </c>
      <c r="Z8" s="319">
        <f t="shared" si="1"/>
        <v>0</v>
      </c>
      <c r="AA8" s="319">
        <f aca="true" t="shared" si="2" ref="AA8:AI17">IF(LEN(TRIM(I8))&gt;0,1,0)</f>
        <v>0</v>
      </c>
      <c r="AB8" s="319">
        <f t="shared" si="2"/>
        <v>0</v>
      </c>
      <c r="AC8" s="319">
        <f t="shared" si="2"/>
        <v>0</v>
      </c>
      <c r="AD8" s="319">
        <f t="shared" si="2"/>
        <v>0</v>
      </c>
      <c r="AE8" s="319">
        <f t="shared" si="2"/>
        <v>0</v>
      </c>
      <c r="AF8" s="319">
        <f t="shared" si="2"/>
        <v>0</v>
      </c>
      <c r="AG8" s="319">
        <f t="shared" si="2"/>
        <v>0</v>
      </c>
      <c r="AH8" s="319">
        <f t="shared" si="2"/>
        <v>0</v>
      </c>
      <c r="AI8" s="319">
        <f t="shared" si="2"/>
        <v>0</v>
      </c>
    </row>
    <row r="9" spans="1:35" s="308" customFormat="1" ht="13.5" customHeight="1" thickBot="1" thickTop="1">
      <c r="A9" s="307">
        <f>IF(AND(LEN(TRIM(B9))&gt;0,A8&gt;0),A8+1,0)</f>
        <v>0</v>
      </c>
      <c r="B9" s="57"/>
      <c r="C9" s="64"/>
      <c r="D9" s="58"/>
      <c r="E9" s="77"/>
      <c r="F9" s="59"/>
      <c r="G9" s="59"/>
      <c r="H9" s="315">
        <f t="shared" si="0"/>
        <v>0</v>
      </c>
      <c r="I9" s="82"/>
      <c r="J9" s="57"/>
      <c r="K9" s="83"/>
      <c r="L9" s="84"/>
      <c r="M9" s="98"/>
      <c r="N9" s="84"/>
      <c r="O9" s="85"/>
      <c r="P9" s="57"/>
      <c r="Q9" s="86"/>
      <c r="S9" s="320">
        <f>IF(ISNA(VLOOKUP(D9,Cat_Pers_Pct,3,0)),0,VLOOKUP(D9,Cat_Pers_Pct,3,0))</f>
        <v>0</v>
      </c>
      <c r="T9" s="321">
        <f>SUM(U9:AI9)</f>
        <v>0</v>
      </c>
      <c r="U9" s="322">
        <f t="shared" si="1"/>
        <v>0</v>
      </c>
      <c r="V9" s="322">
        <f t="shared" si="1"/>
        <v>0</v>
      </c>
      <c r="W9" s="322">
        <f t="shared" si="1"/>
        <v>0</v>
      </c>
      <c r="X9" s="322">
        <f t="shared" si="1"/>
        <v>0</v>
      </c>
      <c r="Y9" s="322">
        <f t="shared" si="1"/>
        <v>0</v>
      </c>
      <c r="Z9" s="322">
        <f t="shared" si="1"/>
        <v>0</v>
      </c>
      <c r="AA9" s="322">
        <f t="shared" si="2"/>
        <v>0</v>
      </c>
      <c r="AB9" s="322">
        <f t="shared" si="2"/>
        <v>0</v>
      </c>
      <c r="AC9" s="322">
        <f t="shared" si="2"/>
        <v>0</v>
      </c>
      <c r="AD9" s="322">
        <f t="shared" si="2"/>
        <v>0</v>
      </c>
      <c r="AE9" s="322">
        <f t="shared" si="2"/>
        <v>0</v>
      </c>
      <c r="AF9" s="322">
        <f t="shared" si="2"/>
        <v>0</v>
      </c>
      <c r="AG9" s="322">
        <f t="shared" si="2"/>
        <v>0</v>
      </c>
      <c r="AH9" s="322">
        <f t="shared" si="2"/>
        <v>0</v>
      </c>
      <c r="AI9" s="322">
        <f t="shared" si="2"/>
        <v>0</v>
      </c>
    </row>
    <row r="10" spans="1:35" s="308" customFormat="1" ht="13.5" customHeight="1" thickBot="1" thickTop="1">
      <c r="A10" s="307">
        <f aca="true" t="shared" si="3" ref="A10:A17">IF(AND(LEN(TRIM(B10))&gt;0,A9&gt;0),A9+1,0)</f>
        <v>0</v>
      </c>
      <c r="B10" s="57"/>
      <c r="C10" s="64"/>
      <c r="D10" s="58"/>
      <c r="E10" s="77"/>
      <c r="F10" s="59"/>
      <c r="G10" s="59"/>
      <c r="H10" s="315">
        <f t="shared" si="0"/>
        <v>0</v>
      </c>
      <c r="I10" s="82"/>
      <c r="J10" s="57"/>
      <c r="K10" s="83"/>
      <c r="L10" s="84"/>
      <c r="M10" s="98"/>
      <c r="N10" s="84"/>
      <c r="O10" s="85"/>
      <c r="P10" s="57"/>
      <c r="Q10" s="86"/>
      <c r="S10" s="320">
        <f aca="true" t="shared" si="4" ref="S10:S17">IF(ISNA(VLOOKUP(D10,Cat_Pers_Pct,3,0)),0,VLOOKUP(D10,Cat_Pers_Pct,3,0))</f>
        <v>0</v>
      </c>
      <c r="T10" s="321">
        <f aca="true" t="shared" si="5" ref="T10:T17">SUM(U10:AI10)</f>
        <v>0</v>
      </c>
      <c r="U10" s="322">
        <f t="shared" si="1"/>
        <v>0</v>
      </c>
      <c r="V10" s="322">
        <f t="shared" si="1"/>
        <v>0</v>
      </c>
      <c r="W10" s="322">
        <f t="shared" si="1"/>
        <v>0</v>
      </c>
      <c r="X10" s="322">
        <f t="shared" si="1"/>
        <v>0</v>
      </c>
      <c r="Y10" s="322">
        <f t="shared" si="1"/>
        <v>0</v>
      </c>
      <c r="Z10" s="322">
        <f t="shared" si="1"/>
        <v>0</v>
      </c>
      <c r="AA10" s="322">
        <f t="shared" si="2"/>
        <v>0</v>
      </c>
      <c r="AB10" s="322">
        <f t="shared" si="2"/>
        <v>0</v>
      </c>
      <c r="AC10" s="322">
        <f t="shared" si="2"/>
        <v>0</v>
      </c>
      <c r="AD10" s="322">
        <f t="shared" si="2"/>
        <v>0</v>
      </c>
      <c r="AE10" s="322">
        <f t="shared" si="2"/>
        <v>0</v>
      </c>
      <c r="AF10" s="322">
        <f t="shared" si="2"/>
        <v>0</v>
      </c>
      <c r="AG10" s="322">
        <f t="shared" si="2"/>
        <v>0</v>
      </c>
      <c r="AH10" s="322">
        <f t="shared" si="2"/>
        <v>0</v>
      </c>
      <c r="AI10" s="322">
        <f t="shared" si="2"/>
        <v>0</v>
      </c>
    </row>
    <row r="11" spans="1:35" s="308" customFormat="1" ht="13.5" customHeight="1" thickBot="1" thickTop="1">
      <c r="A11" s="307">
        <f t="shared" si="3"/>
        <v>0</v>
      </c>
      <c r="B11" s="57"/>
      <c r="C11" s="64"/>
      <c r="D11" s="58"/>
      <c r="E11" s="77"/>
      <c r="F11" s="59"/>
      <c r="G11" s="59"/>
      <c r="H11" s="315">
        <f t="shared" si="0"/>
        <v>0</v>
      </c>
      <c r="I11" s="82"/>
      <c r="J11" s="57"/>
      <c r="K11" s="83"/>
      <c r="L11" s="84"/>
      <c r="M11" s="98"/>
      <c r="N11" s="84"/>
      <c r="O11" s="85"/>
      <c r="P11" s="57"/>
      <c r="Q11" s="86"/>
      <c r="S11" s="320">
        <f t="shared" si="4"/>
        <v>0</v>
      </c>
      <c r="T11" s="321">
        <f t="shared" si="5"/>
        <v>0</v>
      </c>
      <c r="U11" s="322">
        <f t="shared" si="1"/>
        <v>0</v>
      </c>
      <c r="V11" s="322">
        <f t="shared" si="1"/>
        <v>0</v>
      </c>
      <c r="W11" s="322">
        <f t="shared" si="1"/>
        <v>0</v>
      </c>
      <c r="X11" s="322">
        <f t="shared" si="1"/>
        <v>0</v>
      </c>
      <c r="Y11" s="322">
        <f t="shared" si="1"/>
        <v>0</v>
      </c>
      <c r="Z11" s="322">
        <f t="shared" si="1"/>
        <v>0</v>
      </c>
      <c r="AA11" s="322">
        <f t="shared" si="2"/>
        <v>0</v>
      </c>
      <c r="AB11" s="322">
        <f t="shared" si="2"/>
        <v>0</v>
      </c>
      <c r="AC11" s="322">
        <f t="shared" si="2"/>
        <v>0</v>
      </c>
      <c r="AD11" s="322">
        <f t="shared" si="2"/>
        <v>0</v>
      </c>
      <c r="AE11" s="322">
        <f t="shared" si="2"/>
        <v>0</v>
      </c>
      <c r="AF11" s="322">
        <f t="shared" si="2"/>
        <v>0</v>
      </c>
      <c r="AG11" s="322">
        <f t="shared" si="2"/>
        <v>0</v>
      </c>
      <c r="AH11" s="322">
        <f t="shared" si="2"/>
        <v>0</v>
      </c>
      <c r="AI11" s="322">
        <f t="shared" si="2"/>
        <v>0</v>
      </c>
    </row>
    <row r="12" spans="1:35" s="308" customFormat="1" ht="13.5" customHeight="1" thickBot="1" thickTop="1">
      <c r="A12" s="307">
        <f t="shared" si="3"/>
        <v>0</v>
      </c>
      <c r="B12" s="57"/>
      <c r="C12" s="64"/>
      <c r="D12" s="58"/>
      <c r="E12" s="77"/>
      <c r="F12" s="59"/>
      <c r="G12" s="59"/>
      <c r="H12" s="315">
        <f t="shared" si="0"/>
        <v>0</v>
      </c>
      <c r="I12" s="82"/>
      <c r="J12" s="57"/>
      <c r="K12" s="83"/>
      <c r="L12" s="84"/>
      <c r="M12" s="98"/>
      <c r="N12" s="84"/>
      <c r="O12" s="85"/>
      <c r="P12" s="57"/>
      <c r="Q12" s="86"/>
      <c r="S12" s="320">
        <f t="shared" si="4"/>
        <v>0</v>
      </c>
      <c r="T12" s="321">
        <f t="shared" si="5"/>
        <v>0</v>
      </c>
      <c r="U12" s="322">
        <f t="shared" si="1"/>
        <v>0</v>
      </c>
      <c r="V12" s="322">
        <f t="shared" si="1"/>
        <v>0</v>
      </c>
      <c r="W12" s="322">
        <f t="shared" si="1"/>
        <v>0</v>
      </c>
      <c r="X12" s="322">
        <f t="shared" si="1"/>
        <v>0</v>
      </c>
      <c r="Y12" s="322">
        <f t="shared" si="1"/>
        <v>0</v>
      </c>
      <c r="Z12" s="322">
        <f t="shared" si="1"/>
        <v>0</v>
      </c>
      <c r="AA12" s="322">
        <f t="shared" si="2"/>
        <v>0</v>
      </c>
      <c r="AB12" s="322">
        <f t="shared" si="2"/>
        <v>0</v>
      </c>
      <c r="AC12" s="322">
        <f t="shared" si="2"/>
        <v>0</v>
      </c>
      <c r="AD12" s="322">
        <f t="shared" si="2"/>
        <v>0</v>
      </c>
      <c r="AE12" s="322">
        <f t="shared" si="2"/>
        <v>0</v>
      </c>
      <c r="AF12" s="322">
        <f t="shared" si="2"/>
        <v>0</v>
      </c>
      <c r="AG12" s="322">
        <f t="shared" si="2"/>
        <v>0</v>
      </c>
      <c r="AH12" s="322">
        <f t="shared" si="2"/>
        <v>0</v>
      </c>
      <c r="AI12" s="322">
        <f t="shared" si="2"/>
        <v>0</v>
      </c>
    </row>
    <row r="13" spans="1:35" s="308" customFormat="1" ht="13.5" customHeight="1" thickBot="1" thickTop="1">
      <c r="A13" s="307">
        <f t="shared" si="3"/>
        <v>0</v>
      </c>
      <c r="B13" s="57"/>
      <c r="C13" s="64"/>
      <c r="D13" s="58"/>
      <c r="E13" s="77"/>
      <c r="F13" s="59"/>
      <c r="G13" s="59"/>
      <c r="H13" s="315">
        <f t="shared" si="0"/>
        <v>0</v>
      </c>
      <c r="I13" s="82"/>
      <c r="J13" s="57"/>
      <c r="K13" s="83"/>
      <c r="L13" s="84"/>
      <c r="M13" s="87"/>
      <c r="N13" s="84"/>
      <c r="O13" s="85"/>
      <c r="P13" s="57"/>
      <c r="Q13" s="86"/>
      <c r="S13" s="320">
        <f t="shared" si="4"/>
        <v>0</v>
      </c>
      <c r="T13" s="321">
        <f t="shared" si="5"/>
        <v>0</v>
      </c>
      <c r="U13" s="322">
        <f t="shared" si="1"/>
        <v>0</v>
      </c>
      <c r="V13" s="322">
        <f t="shared" si="1"/>
        <v>0</v>
      </c>
      <c r="W13" s="322">
        <f t="shared" si="1"/>
        <v>0</v>
      </c>
      <c r="X13" s="322">
        <f t="shared" si="1"/>
        <v>0</v>
      </c>
      <c r="Y13" s="322">
        <f t="shared" si="1"/>
        <v>0</v>
      </c>
      <c r="Z13" s="322">
        <f t="shared" si="1"/>
        <v>0</v>
      </c>
      <c r="AA13" s="322">
        <f t="shared" si="2"/>
        <v>0</v>
      </c>
      <c r="AB13" s="322">
        <f t="shared" si="2"/>
        <v>0</v>
      </c>
      <c r="AC13" s="322">
        <f t="shared" si="2"/>
        <v>0</v>
      </c>
      <c r="AD13" s="322">
        <f t="shared" si="2"/>
        <v>0</v>
      </c>
      <c r="AE13" s="322">
        <f t="shared" si="2"/>
        <v>0</v>
      </c>
      <c r="AF13" s="322">
        <f t="shared" si="2"/>
        <v>0</v>
      </c>
      <c r="AG13" s="322">
        <f t="shared" si="2"/>
        <v>0</v>
      </c>
      <c r="AH13" s="322">
        <f t="shared" si="2"/>
        <v>0</v>
      </c>
      <c r="AI13" s="322">
        <f t="shared" si="2"/>
        <v>0</v>
      </c>
    </row>
    <row r="14" spans="1:35" s="308" customFormat="1" ht="13.5" customHeight="1" thickBot="1" thickTop="1">
      <c r="A14" s="307">
        <f t="shared" si="3"/>
        <v>0</v>
      </c>
      <c r="B14" s="57"/>
      <c r="C14" s="64"/>
      <c r="D14" s="58"/>
      <c r="E14" s="77"/>
      <c r="F14" s="59"/>
      <c r="G14" s="59"/>
      <c r="H14" s="315">
        <f t="shared" si="0"/>
        <v>0</v>
      </c>
      <c r="I14" s="82"/>
      <c r="J14" s="57"/>
      <c r="K14" s="83"/>
      <c r="L14" s="84"/>
      <c r="M14" s="98"/>
      <c r="N14" s="84"/>
      <c r="O14" s="85"/>
      <c r="P14" s="57"/>
      <c r="Q14" s="86"/>
      <c r="S14" s="320">
        <f t="shared" si="4"/>
        <v>0</v>
      </c>
      <c r="T14" s="321">
        <f t="shared" si="5"/>
        <v>0</v>
      </c>
      <c r="U14" s="322">
        <f t="shared" si="1"/>
        <v>0</v>
      </c>
      <c r="V14" s="322">
        <f t="shared" si="1"/>
        <v>0</v>
      </c>
      <c r="W14" s="322">
        <f t="shared" si="1"/>
        <v>0</v>
      </c>
      <c r="X14" s="322">
        <f t="shared" si="1"/>
        <v>0</v>
      </c>
      <c r="Y14" s="322">
        <f t="shared" si="1"/>
        <v>0</v>
      </c>
      <c r="Z14" s="322">
        <f t="shared" si="1"/>
        <v>0</v>
      </c>
      <c r="AA14" s="322">
        <f t="shared" si="2"/>
        <v>0</v>
      </c>
      <c r="AB14" s="322">
        <f t="shared" si="2"/>
        <v>0</v>
      </c>
      <c r="AC14" s="322">
        <f t="shared" si="2"/>
        <v>0</v>
      </c>
      <c r="AD14" s="322">
        <f t="shared" si="2"/>
        <v>0</v>
      </c>
      <c r="AE14" s="322">
        <f t="shared" si="2"/>
        <v>0</v>
      </c>
      <c r="AF14" s="322">
        <f t="shared" si="2"/>
        <v>0</v>
      </c>
      <c r="AG14" s="322">
        <f t="shared" si="2"/>
        <v>0</v>
      </c>
      <c r="AH14" s="322">
        <f t="shared" si="2"/>
        <v>0</v>
      </c>
      <c r="AI14" s="322">
        <f t="shared" si="2"/>
        <v>0</v>
      </c>
    </row>
    <row r="15" spans="1:35" s="308" customFormat="1" ht="13.5" customHeight="1" thickBot="1" thickTop="1">
      <c r="A15" s="307">
        <f t="shared" si="3"/>
        <v>0</v>
      </c>
      <c r="B15" s="57"/>
      <c r="C15" s="64"/>
      <c r="D15" s="58"/>
      <c r="E15" s="77"/>
      <c r="F15" s="59"/>
      <c r="G15" s="59"/>
      <c r="H15" s="315">
        <f t="shared" si="0"/>
        <v>0</v>
      </c>
      <c r="I15" s="82"/>
      <c r="J15" s="57"/>
      <c r="K15" s="83"/>
      <c r="L15" s="84"/>
      <c r="M15" s="98"/>
      <c r="N15" s="84"/>
      <c r="O15" s="85"/>
      <c r="P15" s="57"/>
      <c r="Q15" s="86"/>
      <c r="S15" s="320">
        <f t="shared" si="4"/>
        <v>0</v>
      </c>
      <c r="T15" s="321">
        <f t="shared" si="5"/>
        <v>0</v>
      </c>
      <c r="U15" s="322">
        <f t="shared" si="1"/>
        <v>0</v>
      </c>
      <c r="V15" s="322">
        <f t="shared" si="1"/>
        <v>0</v>
      </c>
      <c r="W15" s="322">
        <f t="shared" si="1"/>
        <v>0</v>
      </c>
      <c r="X15" s="322">
        <f t="shared" si="1"/>
        <v>0</v>
      </c>
      <c r="Y15" s="322">
        <f t="shared" si="1"/>
        <v>0</v>
      </c>
      <c r="Z15" s="322">
        <f t="shared" si="1"/>
        <v>0</v>
      </c>
      <c r="AA15" s="322">
        <f t="shared" si="2"/>
        <v>0</v>
      </c>
      <c r="AB15" s="322">
        <f t="shared" si="2"/>
        <v>0</v>
      </c>
      <c r="AC15" s="322">
        <f t="shared" si="2"/>
        <v>0</v>
      </c>
      <c r="AD15" s="322">
        <f t="shared" si="2"/>
        <v>0</v>
      </c>
      <c r="AE15" s="322">
        <f t="shared" si="2"/>
        <v>0</v>
      </c>
      <c r="AF15" s="322">
        <f t="shared" si="2"/>
        <v>0</v>
      </c>
      <c r="AG15" s="322">
        <f t="shared" si="2"/>
        <v>0</v>
      </c>
      <c r="AH15" s="322">
        <f t="shared" si="2"/>
        <v>0</v>
      </c>
      <c r="AI15" s="322">
        <f t="shared" si="2"/>
        <v>0</v>
      </c>
    </row>
    <row r="16" spans="1:35" s="308" customFormat="1" ht="13.5" customHeight="1" thickBot="1" thickTop="1">
      <c r="A16" s="307">
        <f t="shared" si="3"/>
        <v>0</v>
      </c>
      <c r="B16" s="57"/>
      <c r="C16" s="64"/>
      <c r="D16" s="58"/>
      <c r="E16" s="77"/>
      <c r="F16" s="59"/>
      <c r="G16" s="59"/>
      <c r="H16" s="315">
        <f t="shared" si="0"/>
        <v>0</v>
      </c>
      <c r="I16" s="82"/>
      <c r="J16" s="57"/>
      <c r="K16" s="83"/>
      <c r="L16" s="84"/>
      <c r="M16" s="98"/>
      <c r="N16" s="84"/>
      <c r="O16" s="85"/>
      <c r="P16" s="57"/>
      <c r="Q16" s="86"/>
      <c r="S16" s="320">
        <f t="shared" si="4"/>
        <v>0</v>
      </c>
      <c r="T16" s="321">
        <f t="shared" si="5"/>
        <v>0</v>
      </c>
      <c r="U16" s="322">
        <f t="shared" si="1"/>
        <v>0</v>
      </c>
      <c r="V16" s="322">
        <f t="shared" si="1"/>
        <v>0</v>
      </c>
      <c r="W16" s="322">
        <f t="shared" si="1"/>
        <v>0</v>
      </c>
      <c r="X16" s="322">
        <f t="shared" si="1"/>
        <v>0</v>
      </c>
      <c r="Y16" s="322">
        <f t="shared" si="1"/>
        <v>0</v>
      </c>
      <c r="Z16" s="322">
        <f t="shared" si="1"/>
        <v>0</v>
      </c>
      <c r="AA16" s="322">
        <f t="shared" si="2"/>
        <v>0</v>
      </c>
      <c r="AB16" s="322">
        <f t="shared" si="2"/>
        <v>0</v>
      </c>
      <c r="AC16" s="322">
        <f t="shared" si="2"/>
        <v>0</v>
      </c>
      <c r="AD16" s="322">
        <f t="shared" si="2"/>
        <v>0</v>
      </c>
      <c r="AE16" s="322">
        <f t="shared" si="2"/>
        <v>0</v>
      </c>
      <c r="AF16" s="322">
        <f t="shared" si="2"/>
        <v>0</v>
      </c>
      <c r="AG16" s="322">
        <f t="shared" si="2"/>
        <v>0</v>
      </c>
      <c r="AH16" s="322">
        <f t="shared" si="2"/>
        <v>0</v>
      </c>
      <c r="AI16" s="322">
        <f t="shared" si="2"/>
        <v>0</v>
      </c>
    </row>
    <row r="17" spans="1:35" s="308" customFormat="1" ht="13.5" customHeight="1" thickBot="1" thickTop="1">
      <c r="A17" s="307">
        <f t="shared" si="3"/>
        <v>0</v>
      </c>
      <c r="B17" s="57"/>
      <c r="C17" s="64"/>
      <c r="D17" s="58"/>
      <c r="E17" s="77"/>
      <c r="F17" s="59"/>
      <c r="G17" s="59"/>
      <c r="H17" s="315">
        <f t="shared" si="0"/>
        <v>0</v>
      </c>
      <c r="I17" s="82"/>
      <c r="J17" s="57"/>
      <c r="K17" s="83"/>
      <c r="L17" s="84"/>
      <c r="M17" s="98"/>
      <c r="N17" s="84"/>
      <c r="O17" s="85"/>
      <c r="P17" s="57"/>
      <c r="Q17" s="86"/>
      <c r="S17" s="320">
        <f t="shared" si="4"/>
        <v>0</v>
      </c>
      <c r="T17" s="321">
        <f t="shared" si="5"/>
        <v>0</v>
      </c>
      <c r="U17" s="322">
        <f t="shared" si="1"/>
        <v>0</v>
      </c>
      <c r="V17" s="322">
        <f t="shared" si="1"/>
        <v>0</v>
      </c>
      <c r="W17" s="322">
        <f t="shared" si="1"/>
        <v>0</v>
      </c>
      <c r="X17" s="322">
        <f t="shared" si="1"/>
        <v>0</v>
      </c>
      <c r="Y17" s="322">
        <f t="shared" si="1"/>
        <v>0</v>
      </c>
      <c r="Z17" s="322">
        <f t="shared" si="1"/>
        <v>0</v>
      </c>
      <c r="AA17" s="322">
        <f t="shared" si="2"/>
        <v>0</v>
      </c>
      <c r="AB17" s="322">
        <f t="shared" si="2"/>
        <v>0</v>
      </c>
      <c r="AC17" s="322">
        <f t="shared" si="2"/>
        <v>0</v>
      </c>
      <c r="AD17" s="322">
        <f t="shared" si="2"/>
        <v>0</v>
      </c>
      <c r="AE17" s="322">
        <f t="shared" si="2"/>
        <v>0</v>
      </c>
      <c r="AF17" s="322">
        <f t="shared" si="2"/>
        <v>0</v>
      </c>
      <c r="AG17" s="322">
        <f t="shared" si="2"/>
        <v>0</v>
      </c>
      <c r="AH17" s="322">
        <f t="shared" si="2"/>
        <v>0</v>
      </c>
      <c r="AI17" s="322">
        <f t="shared" si="2"/>
        <v>0</v>
      </c>
    </row>
    <row r="18" spans="1:17" s="312" customFormat="1" ht="14.25" customHeight="1" thickBot="1" thickTop="1">
      <c r="A18" s="395" t="s">
        <v>115</v>
      </c>
      <c r="B18" s="396"/>
      <c r="C18" s="396"/>
      <c r="D18" s="396"/>
      <c r="E18" s="396"/>
      <c r="F18" s="396"/>
      <c r="G18" s="397"/>
      <c r="H18" s="316">
        <f>SUM(H8:H17)</f>
        <v>0</v>
      </c>
      <c r="I18" s="309"/>
      <c r="J18" s="310"/>
      <c r="K18" s="310"/>
      <c r="L18" s="310"/>
      <c r="M18" s="310"/>
      <c r="N18" s="310"/>
      <c r="O18" s="310"/>
      <c r="P18" s="310"/>
      <c r="Q18" s="311"/>
    </row>
    <row r="19" ht="15" customHeight="1" thickTop="1">
      <c r="A19" s="313" t="s">
        <v>29</v>
      </c>
    </row>
    <row r="20" spans="1:5" s="171" customFormat="1" ht="15.75">
      <c r="A20" s="212" t="s">
        <v>0</v>
      </c>
      <c r="B20" s="210"/>
      <c r="C20" s="211"/>
      <c r="D20" s="252"/>
      <c r="E20" s="169"/>
    </row>
    <row r="21" spans="1:5" s="171" customFormat="1" ht="15.75">
      <c r="A21" s="358" t="s">
        <v>2</v>
      </c>
      <c r="B21" s="358"/>
      <c r="C21" s="358"/>
      <c r="D21" s="252"/>
      <c r="E21" s="169"/>
    </row>
    <row r="22" spans="1:5" s="171" customFormat="1" ht="15.75">
      <c r="A22" s="358"/>
      <c r="B22" s="358"/>
      <c r="C22" s="358"/>
      <c r="D22" s="212"/>
      <c r="E22" s="169"/>
    </row>
    <row r="23" spans="1:8" s="171" customFormat="1" ht="15.75">
      <c r="A23" s="358" t="str">
        <f>UPPER(Furn_ReprLeg_Nume)&amp;"  "&amp;Furn_ReprLeg_PreNume</f>
        <v>  </v>
      </c>
      <c r="B23" s="358"/>
      <c r="C23" s="358"/>
      <c r="D23" s="251"/>
      <c r="E23" s="169"/>
      <c r="G23" s="358" t="s">
        <v>1</v>
      </c>
      <c r="H23" s="358"/>
    </row>
    <row r="24" spans="1:8" s="254" customFormat="1" ht="15">
      <c r="A24" s="357" t="s">
        <v>90</v>
      </c>
      <c r="B24" s="357"/>
      <c r="C24" s="357"/>
      <c r="D24" s="215"/>
      <c r="E24" s="253"/>
      <c r="G24" s="382">
        <f>Data_Compl</f>
        <v>0</v>
      </c>
      <c r="H24" s="382"/>
    </row>
    <row r="25" spans="1:5" s="171" customFormat="1" ht="15.75">
      <c r="A25" s="167"/>
      <c r="B25" s="168"/>
      <c r="D25" s="168"/>
      <c r="E25" s="169"/>
    </row>
    <row r="26" spans="2:5" s="171" customFormat="1" ht="15.75" customHeight="1" hidden="1">
      <c r="B26" s="217"/>
      <c r="D26" s="168"/>
      <c r="E26" s="169"/>
    </row>
    <row r="27" spans="2:5" s="176" customFormat="1" ht="12.75" customHeight="1" hidden="1">
      <c r="B27" s="314">
        <f>Data_Compl</f>
        <v>0</v>
      </c>
      <c r="D27" s="177"/>
      <c r="E27" s="177"/>
    </row>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sheetData>
  <sheetProtection password="DCB6" sheet="1" selectLockedCells="1"/>
  <mergeCells count="25">
    <mergeCell ref="A24:C24"/>
    <mergeCell ref="G24:H24"/>
    <mergeCell ref="S6:S7"/>
    <mergeCell ref="T6:AH6"/>
    <mergeCell ref="A18:G18"/>
    <mergeCell ref="A21:C21"/>
    <mergeCell ref="A22:C22"/>
    <mergeCell ref="A23:C23"/>
    <mergeCell ref="G23:H23"/>
    <mergeCell ref="G6:G7"/>
    <mergeCell ref="M6:O6"/>
    <mergeCell ref="P6:Q6"/>
    <mergeCell ref="A4:H4"/>
    <mergeCell ref="I4:I5"/>
    <mergeCell ref="J4:Q5"/>
    <mergeCell ref="A5:H5"/>
    <mergeCell ref="A6:A7"/>
    <mergeCell ref="B6:B7"/>
    <mergeCell ref="C6:C7"/>
    <mergeCell ref="D6:D7"/>
    <mergeCell ref="E6:E7"/>
    <mergeCell ref="F6:F7"/>
    <mergeCell ref="H6:H7"/>
    <mergeCell ref="I6:I7"/>
    <mergeCell ref="J6:L6"/>
  </mergeCells>
  <conditionalFormatting sqref="J13:Q17 B12:G13 C11:G11 I8:Q12 D14:G17 B8:G10">
    <cfRule type="expression" priority="4" dxfId="7" stopIfTrue="1">
      <formula>LEN(TRIM(B8))=0</formula>
    </cfRule>
  </conditionalFormatting>
  <conditionalFormatting sqref="B11">
    <cfRule type="expression" priority="3" dxfId="7" stopIfTrue="1">
      <formula>LEN(TRIM(B11))=0</formula>
    </cfRule>
  </conditionalFormatting>
  <conditionalFormatting sqref="B14:C17">
    <cfRule type="expression" priority="2" dxfId="7" stopIfTrue="1">
      <formula>LEN(TRIM(B14))=0</formula>
    </cfRule>
  </conditionalFormatting>
  <conditionalFormatting sqref="I13:I17">
    <cfRule type="expression" priority="1" dxfId="7" stopIfTrue="1">
      <formula>LEN(TRIM(I13))=0</formula>
    </cfRule>
  </conditionalFormatting>
  <dataValidations count="10">
    <dataValidation type="date" operator="greaterThan" allowBlank="1" showInputMessage="1" showErrorMessage="1" errorTitle="Atenţie !!!" error="Expiră înaintea contractării" sqref="N8:N16 L17 N17">
      <formula1>DATE(2023,7,1)</formula1>
    </dataValidation>
    <dataValidation type="custom" allowBlank="1" showInputMessage="1" showErrorMessage="1" prompt="Înainte de completarea orarului TREBUIE aleasă Categoria de personal." errorTitle="Atentie !!!" error="Numărul de ore zilnic trebuie să fie între 1 şi nr. de ore al normei pt. categoria selectată (vezi nota din dreapta sus)&#10;" sqref="E8:E17">
      <formula1>AND(E8&lt;=S8,E8&gt;0)</formula1>
    </dataValidation>
    <dataValidation type="custom" allowBlank="1" showInputMessage="1" showErrorMessage="1" prompt="Parafa se scrie fără spaţii între cifre şi eventuala literă;&#10;Nu poate avea mai mult de 6 caractere sau mai puţin de 5;&#10;Zero - urile din faţă se scriu&#10;Folosiţi # pt. cei fără parafă" errorTitle="Atenţie !!!" error="Lungimea parafei este incorectă" sqref="F8:F17">
      <formula1>OR(TRIM(F8)="#",AND(LEN(TRIM(F8))&gt;3,LEN(TRIM(F8))&lt;7))</formula1>
    </dataValidation>
    <dataValidation type="whole" operator="greaterThan" showInputMessage="1" showErrorMessage="1" prompt="Treceţi valoarea poliţei de asigurare, în Euro" errorTitle="Atenţie !!!" error="Treceţi valoarea asigurarii.&#10;Număr întreg" sqref="O8:O17">
      <formula1>0</formula1>
    </dataValidation>
    <dataValidation type="list" allowBlank="1" showInputMessage="1" showErrorMessage="1" sqref="Q8:Q17">
      <formula1>Tip_Contr</formula1>
    </dataValidation>
    <dataValidation type="list" showInputMessage="1" showErrorMessage="1" errorTitle="Atenţie !!!" error="Valoarea se alege din listă folosind butonul cu săgeată din stânga.&#10;Nu se admit alte valori." sqref="G8:G17">
      <formula1>"DA,NU"</formula1>
    </dataValidation>
    <dataValidation type="whole" allowBlank="1" showInputMessage="1" showErrorMessage="1" errorTitle="Atenţie " error="Verificaţi CNP-ul" sqref="C8:C17">
      <formula1>1010101010011</formula1>
      <formula2>8991231999999</formula2>
    </dataValidation>
    <dataValidation type="list" showInputMessage="1" showErrorMessage="1" errorTitle="Atenţie !!!" error="Sunt valide doar valorile alese din listă" sqref="D8:D17">
      <formula1>Cat_Pers</formula1>
    </dataValidation>
    <dataValidation type="date" allowBlank="1" showInputMessage="1" showErrorMessage="1" errorTitle="Atentie !!!" error="Data eliberare incorectă" sqref="K8:K16 K17">
      <formula1>DATE(1990,1,1)</formula1>
      <formula2>DATE(2023,6,30)</formula2>
    </dataValidation>
    <dataValidation type="date" operator="greaterThan" allowBlank="1" showInputMessage="1" showErrorMessage="1" errorTitle="Atenţie !!!" error="Expiră înaintea contractării" sqref="L8:L16">
      <formula1>DATE(2023,7,1)</formula1>
    </dataValidation>
  </dataValidations>
  <printOptions/>
  <pageMargins left="0.2362204724409449" right="0.2362204724409449" top="0.7480314960629921" bottom="0.74803149606299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X42"/>
  <sheetViews>
    <sheetView showGridLines="0" showZeros="0" showOutlineSymbols="0" zoomScale="90" zoomScaleNormal="90" zoomScalePageLayoutView="0" workbookViewId="0" topLeftCell="A4">
      <pane xSplit="3" ySplit="5" topLeftCell="E9" activePane="bottomRight" state="frozen"/>
      <selection pane="topLeft" activeCell="K11" sqref="K11"/>
      <selection pane="topRight" activeCell="K11" sqref="K11"/>
      <selection pane="bottomLeft" activeCell="K11" sqref="K11"/>
      <selection pane="bottomRight" activeCell="H14" sqref="H14"/>
    </sheetView>
  </sheetViews>
  <sheetFormatPr defaultColWidth="9.140625" defaultRowHeight="12.75"/>
  <cols>
    <col min="1" max="1" width="6.421875" style="176" customWidth="1"/>
    <col min="2" max="2" width="20.8515625" style="176" customWidth="1"/>
    <col min="3" max="3" width="14.57421875" style="176" bestFit="1" customWidth="1"/>
    <col min="4" max="4" width="15.421875" style="176" customWidth="1"/>
    <col min="5" max="5" width="9.140625" style="176" customWidth="1"/>
    <col min="6" max="6" width="9.7109375" style="214" customWidth="1"/>
    <col min="7" max="7" width="20.140625" style="176" customWidth="1"/>
    <col min="8" max="8" width="9.140625" style="176" customWidth="1"/>
    <col min="9" max="9" width="9.7109375" style="176" customWidth="1"/>
    <col min="10" max="10" width="12.00390625" style="176" customWidth="1"/>
    <col min="11" max="11" width="9.140625" style="176" customWidth="1"/>
    <col min="12" max="12" width="8.8515625" style="176" customWidth="1"/>
    <col min="13" max="13" width="7.7109375" style="176" customWidth="1"/>
    <col min="14" max="14" width="9.00390625" style="177" bestFit="1" customWidth="1"/>
    <col min="15" max="15" width="4.00390625" style="176" customWidth="1"/>
    <col min="16" max="16" width="0" style="178" hidden="1" customWidth="1"/>
    <col min="17" max="17" width="0" style="179" hidden="1" customWidth="1"/>
    <col min="18" max="26" width="0" style="176" hidden="1" customWidth="1"/>
    <col min="27" max="16384" width="9.140625" style="176" customWidth="1"/>
  </cols>
  <sheetData>
    <row r="1" spans="1:16" s="171" customFormat="1" ht="15.75">
      <c r="A1" s="165" t="str">
        <f>"Furnizor de investigatii paraclinice de radiologie-imagistica medicală: "&amp;Furn_Den</f>
        <v>Furnizor de investigatii paraclinice de radiologie-imagistica medicală: </v>
      </c>
      <c r="B1" s="166"/>
      <c r="C1" s="167"/>
      <c r="D1" s="168"/>
      <c r="E1" s="169"/>
      <c r="F1" s="170"/>
      <c r="N1" s="169"/>
      <c r="P1" s="172"/>
    </row>
    <row r="2" spans="1:16" s="171" customFormat="1" ht="15.75">
      <c r="A2" s="171" t="str">
        <f>"Punct de lucru: "&amp;PL_Den</f>
        <v>Punct de lucru: </v>
      </c>
      <c r="B2" s="166"/>
      <c r="C2" s="167"/>
      <c r="D2" s="168"/>
      <c r="E2" s="169"/>
      <c r="F2" s="170"/>
      <c r="N2" s="169"/>
      <c r="P2" s="172"/>
    </row>
    <row r="3" spans="1:13" ht="12.75">
      <c r="A3" s="173"/>
      <c r="B3" s="174"/>
      <c r="C3" s="174"/>
      <c r="D3" s="174"/>
      <c r="E3" s="174"/>
      <c r="F3" s="175"/>
      <c r="H3" s="174"/>
      <c r="I3" s="174"/>
      <c r="J3" s="174"/>
      <c r="K3" s="174"/>
      <c r="L3" s="174"/>
      <c r="M3" s="174"/>
    </row>
    <row r="4" spans="2:13" ht="44.25" customHeight="1">
      <c r="B4" s="180" t="s">
        <v>50</v>
      </c>
      <c r="C4" s="173"/>
      <c r="D4" s="174"/>
      <c r="E4" s="174"/>
      <c r="F4" s="175"/>
      <c r="H4" s="174"/>
      <c r="I4" s="174"/>
      <c r="J4" s="174"/>
      <c r="K4" s="174"/>
      <c r="L4" s="174"/>
      <c r="M4" s="174"/>
    </row>
    <row r="5" spans="1:24" ht="27" customHeight="1">
      <c r="A5" s="181"/>
      <c r="B5" s="181"/>
      <c r="C5" s="181"/>
      <c r="D5" s="181"/>
      <c r="E5" s="181"/>
      <c r="F5" s="182"/>
      <c r="G5" s="181"/>
      <c r="H5" s="181"/>
      <c r="I5" s="181"/>
      <c r="J5" s="181"/>
      <c r="K5" s="181"/>
      <c r="L5" s="181"/>
      <c r="M5" s="181"/>
      <c r="N5" s="183"/>
      <c r="P5" s="184"/>
      <c r="Q5" s="185"/>
      <c r="R5" s="184"/>
      <c r="S5" s="184"/>
      <c r="T5" s="184"/>
      <c r="U5" s="184"/>
      <c r="V5" s="184"/>
      <c r="W5" s="184"/>
      <c r="X5" s="184"/>
    </row>
    <row r="6" spans="1:14" ht="31.5" customHeight="1">
      <c r="A6" s="402" t="s">
        <v>42</v>
      </c>
      <c r="B6" s="402" t="s">
        <v>3</v>
      </c>
      <c r="C6" s="402" t="s">
        <v>51</v>
      </c>
      <c r="D6" s="402" t="s">
        <v>4</v>
      </c>
      <c r="E6" s="405" t="s">
        <v>43</v>
      </c>
      <c r="F6" s="405"/>
      <c r="G6" s="405"/>
      <c r="H6" s="405"/>
      <c r="I6" s="405"/>
      <c r="J6" s="405"/>
      <c r="K6" s="404" t="s">
        <v>98</v>
      </c>
      <c r="L6" s="404" t="s">
        <v>185</v>
      </c>
      <c r="M6" s="404" t="s">
        <v>144</v>
      </c>
      <c r="N6" s="401" t="s">
        <v>145</v>
      </c>
    </row>
    <row r="7" spans="1:23" ht="45.75" customHeight="1">
      <c r="A7" s="403"/>
      <c r="B7" s="402"/>
      <c r="C7" s="402"/>
      <c r="D7" s="402"/>
      <c r="E7" s="186" t="s">
        <v>5</v>
      </c>
      <c r="F7" s="188" t="s">
        <v>186</v>
      </c>
      <c r="G7" s="186" t="s">
        <v>44</v>
      </c>
      <c r="H7" s="186" t="s">
        <v>45</v>
      </c>
      <c r="I7" s="186" t="s">
        <v>97</v>
      </c>
      <c r="J7" s="186" t="s">
        <v>190</v>
      </c>
      <c r="K7" s="404"/>
      <c r="L7" s="404"/>
      <c r="M7" s="404"/>
      <c r="N7" s="401"/>
      <c r="P7" s="189" t="s">
        <v>120</v>
      </c>
      <c r="W7" s="190"/>
    </row>
    <row r="8" spans="1:23" ht="51">
      <c r="A8" s="187" t="s">
        <v>121</v>
      </c>
      <c r="B8" s="187" t="s">
        <v>122</v>
      </c>
      <c r="C8" s="187" t="s">
        <v>123</v>
      </c>
      <c r="D8" s="187" t="s">
        <v>124</v>
      </c>
      <c r="E8" s="187" t="s">
        <v>125</v>
      </c>
      <c r="F8" s="187" t="s">
        <v>126</v>
      </c>
      <c r="G8" s="187" t="s">
        <v>127</v>
      </c>
      <c r="H8" s="187" t="s">
        <v>128</v>
      </c>
      <c r="I8" s="187" t="s">
        <v>129</v>
      </c>
      <c r="J8" s="187" t="s">
        <v>130</v>
      </c>
      <c r="K8" s="187" t="s">
        <v>131</v>
      </c>
      <c r="L8" s="187" t="s">
        <v>132</v>
      </c>
      <c r="M8" s="187" t="s">
        <v>133</v>
      </c>
      <c r="N8" s="187" t="s">
        <v>134</v>
      </c>
      <c r="O8" s="191" t="s">
        <v>135</v>
      </c>
      <c r="P8" s="192" t="s">
        <v>136</v>
      </c>
      <c r="Q8" s="193" t="s">
        <v>137</v>
      </c>
      <c r="R8" s="187" t="s">
        <v>138</v>
      </c>
      <c r="S8" s="187" t="s">
        <v>139</v>
      </c>
      <c r="T8" s="187" t="s">
        <v>140</v>
      </c>
      <c r="U8" s="187" t="s">
        <v>141</v>
      </c>
      <c r="V8" s="187" t="s">
        <v>142</v>
      </c>
      <c r="W8" s="187" t="s">
        <v>143</v>
      </c>
    </row>
    <row r="9" spans="1:21" s="198" customFormat="1" ht="12.75">
      <c r="A9" s="194">
        <v>1</v>
      </c>
      <c r="B9" s="195" t="s">
        <v>46</v>
      </c>
      <c r="C9" s="196" t="s">
        <v>52</v>
      </c>
      <c r="D9" s="78" t="s">
        <v>340</v>
      </c>
      <c r="E9" s="78"/>
      <c r="F9" s="79"/>
      <c r="G9" s="74"/>
      <c r="H9" s="78"/>
      <c r="I9" s="79"/>
      <c r="J9" s="74"/>
      <c r="K9" s="75"/>
      <c r="L9" s="75"/>
      <c r="M9" s="197" t="s">
        <v>52</v>
      </c>
      <c r="N9" s="220">
        <f>IF(OR($K$9&lt;&gt;"DA",$L$9&lt;&gt;"DA",$P9&gt;=15),0,(IF(OR($K$9&lt;&gt;"DA",$L$9&lt;&gt;"DA",AND($P9&gt;=9,$P9&lt;15)),(Q9-((P9-9)*15%)*Q9),Q9)))</f>
        <v>0</v>
      </c>
      <c r="P9" s="178">
        <f>INT((DATE(2023,6,30)-$F$9)/365.25)</f>
        <v>123</v>
      </c>
      <c r="Q9" s="199">
        <v>15</v>
      </c>
      <c r="U9" s="200">
        <v>52</v>
      </c>
    </row>
    <row r="10" spans="1:21" s="198" customFormat="1" ht="12.75">
      <c r="A10" s="194">
        <f>A9+1</f>
        <v>2</v>
      </c>
      <c r="B10" s="195" t="s">
        <v>46</v>
      </c>
      <c r="C10" s="196" t="s">
        <v>52</v>
      </c>
      <c r="D10" s="78"/>
      <c r="E10" s="78"/>
      <c r="F10" s="79"/>
      <c r="G10" s="74"/>
      <c r="H10" s="78"/>
      <c r="I10" s="79"/>
      <c r="J10" s="74"/>
      <c r="K10" s="75"/>
      <c r="L10" s="75"/>
      <c r="M10" s="197" t="s">
        <v>52</v>
      </c>
      <c r="N10" s="220">
        <f>IF(OR($K$10&lt;&gt;"DA",$L$10&lt;&gt;"DA",$P10&gt;=15),0,(IF(OR($K$10&lt;&gt;"DA",$L$10&lt;&gt;"DA",AND($P10&gt;=9,$P10&lt;15)),(Q10-((P10-9)*15%)*Q10),Q10)))</f>
        <v>0</v>
      </c>
      <c r="P10" s="178">
        <f>INT((DATE(2023,6,30)-$F$10)/365.25)</f>
        <v>123</v>
      </c>
      <c r="Q10" s="199">
        <v>15</v>
      </c>
      <c r="U10" s="200">
        <v>52</v>
      </c>
    </row>
    <row r="11" spans="1:21" s="198" customFormat="1" ht="12.75">
      <c r="A11" s="194">
        <f aca="true" t="shared" si="0" ref="A11:A23">A10+1</f>
        <v>3</v>
      </c>
      <c r="B11" s="195" t="s">
        <v>46</v>
      </c>
      <c r="C11" s="196" t="s">
        <v>52</v>
      </c>
      <c r="D11" s="78"/>
      <c r="E11" s="78"/>
      <c r="F11" s="79"/>
      <c r="G11" s="74"/>
      <c r="H11" s="78"/>
      <c r="I11" s="79"/>
      <c r="J11" s="74"/>
      <c r="K11" s="75"/>
      <c r="L11" s="75"/>
      <c r="M11" s="197" t="s">
        <v>52</v>
      </c>
      <c r="N11" s="220">
        <f>IF(OR($K$11&lt;&gt;"DA",$L$11&lt;&gt;"DA",$P11&gt;=15),0,(IF(OR($K$11&lt;&gt;"DA",$L$11&lt;&gt;"DA",AND($P11&gt;=9,$P11&lt;15)),(Q11-((P11-9)*15%)*Q11),Q11)))</f>
        <v>0</v>
      </c>
      <c r="P11" s="178">
        <f>INT((DATE(2023,6,30)-$F$11)/365.25)</f>
        <v>123</v>
      </c>
      <c r="Q11" s="199">
        <v>15</v>
      </c>
      <c r="U11" s="200">
        <v>52</v>
      </c>
    </row>
    <row r="12" spans="1:21" s="198" customFormat="1" ht="12.75">
      <c r="A12" s="194">
        <f t="shared" si="0"/>
        <v>4</v>
      </c>
      <c r="B12" s="195" t="s">
        <v>46</v>
      </c>
      <c r="C12" s="196" t="s">
        <v>52</v>
      </c>
      <c r="D12" s="78" t="s">
        <v>340</v>
      </c>
      <c r="E12" s="78"/>
      <c r="F12" s="79"/>
      <c r="G12" s="74"/>
      <c r="H12" s="78"/>
      <c r="I12" s="79"/>
      <c r="J12" s="74"/>
      <c r="K12" s="75"/>
      <c r="L12" s="75"/>
      <c r="M12" s="197" t="s">
        <v>52</v>
      </c>
      <c r="N12" s="220">
        <f>IF(OR($K$12&lt;&gt;"DA",$L$12&lt;&gt;"DA",$P12&gt;=15),0,(IF(OR($K$12&lt;&gt;"DA",$L$12&lt;&gt;"DA",AND($P12&gt;=9,$P12&lt;15)),(Q12-((P12-9)*15%)*Q12),Q12)))</f>
        <v>0</v>
      </c>
      <c r="P12" s="178">
        <f>INT((DATE(2023,6,30)-$F$9)/365.25)</f>
        <v>123</v>
      </c>
      <c r="Q12" s="199">
        <v>15</v>
      </c>
      <c r="U12" s="200">
        <v>52</v>
      </c>
    </row>
    <row r="13" spans="1:21" s="198" customFormat="1" ht="12.75">
      <c r="A13" s="194">
        <f t="shared" si="0"/>
        <v>5</v>
      </c>
      <c r="B13" s="195" t="s">
        <v>46</v>
      </c>
      <c r="C13" s="196" t="s">
        <v>52</v>
      </c>
      <c r="D13" s="78"/>
      <c r="E13" s="78"/>
      <c r="F13" s="79"/>
      <c r="G13" s="74"/>
      <c r="H13" s="78"/>
      <c r="I13" s="79"/>
      <c r="J13" s="74"/>
      <c r="K13" s="75"/>
      <c r="L13" s="75"/>
      <c r="M13" s="197" t="s">
        <v>52</v>
      </c>
      <c r="N13" s="220">
        <f>IF(OR($K$13&lt;&gt;"DA",$L$13&lt;&gt;"DA",$P13&gt;=15),0,(IF(OR($K$13&lt;&gt;"DA",$L$13&lt;&gt;"DA",AND($P13&gt;=9,$P13&lt;15)),(Q13-((P13-9)*15%)*Q13),Q13)))</f>
        <v>0</v>
      </c>
      <c r="P13" s="178">
        <f>INT((DATE(2023,6,30)-$F$10)/365.25)</f>
        <v>123</v>
      </c>
      <c r="Q13" s="199">
        <v>15</v>
      </c>
      <c r="U13" s="200">
        <v>52</v>
      </c>
    </row>
    <row r="14" spans="1:21" s="198" customFormat="1" ht="12.75">
      <c r="A14" s="194">
        <f t="shared" si="0"/>
        <v>6</v>
      </c>
      <c r="B14" s="195" t="s">
        <v>46</v>
      </c>
      <c r="C14" s="196" t="s">
        <v>52</v>
      </c>
      <c r="D14" s="78"/>
      <c r="E14" s="78"/>
      <c r="F14" s="79"/>
      <c r="G14" s="74"/>
      <c r="H14" s="78"/>
      <c r="I14" s="79"/>
      <c r="J14" s="74"/>
      <c r="K14" s="75"/>
      <c r="L14" s="75"/>
      <c r="M14" s="197" t="s">
        <v>52</v>
      </c>
      <c r="N14" s="220">
        <f>IF(OR($K$14&lt;&gt;"DA",$L$14&lt;&gt;"DA",$P14&gt;=15),0,(IF(OR($K$14&lt;&gt;"DA",$L$14&lt;&gt;"DA",AND($P14&gt;=9,$P14&lt;15)),(Q14-((P14-9)*15%)*Q14),Q14)))</f>
        <v>0</v>
      </c>
      <c r="P14" s="178">
        <f>INT((DATE(2023,6,30)-$F$11)/365.25)</f>
        <v>123</v>
      </c>
      <c r="Q14" s="199">
        <v>15</v>
      </c>
      <c r="U14" s="200">
        <v>52</v>
      </c>
    </row>
    <row r="15" spans="1:21" s="198" customFormat="1" ht="12.75">
      <c r="A15" s="194">
        <f t="shared" si="0"/>
        <v>7</v>
      </c>
      <c r="B15" s="195" t="s">
        <v>46</v>
      </c>
      <c r="C15" s="196" t="s">
        <v>52</v>
      </c>
      <c r="D15" s="78" t="s">
        <v>340</v>
      </c>
      <c r="E15" s="78"/>
      <c r="F15" s="79"/>
      <c r="G15" s="74"/>
      <c r="H15" s="78"/>
      <c r="I15" s="79"/>
      <c r="J15" s="74"/>
      <c r="K15" s="75"/>
      <c r="L15" s="75"/>
      <c r="M15" s="197" t="s">
        <v>52</v>
      </c>
      <c r="N15" s="220">
        <f aca="true" t="shared" si="1" ref="N15:N20">IF(OR($K15&lt;&gt;"DA",$L15&lt;&gt;"DA",$P15&gt;=15),0,(IF(OR($K15&lt;&gt;"DA",$L15&lt;&gt;"DA",AND($P15&gt;=9,$P15&lt;15)),(Q15-((P15-9)*15%)*Q15),Q15)))</f>
        <v>0</v>
      </c>
      <c r="P15" s="178">
        <f>INT((DATE(2023,6,30)-$F$9)/365.25)</f>
        <v>123</v>
      </c>
      <c r="Q15" s="199">
        <v>15</v>
      </c>
      <c r="U15" s="200">
        <v>52</v>
      </c>
    </row>
    <row r="16" spans="1:21" s="198" customFormat="1" ht="12.75">
      <c r="A16" s="194">
        <f t="shared" si="0"/>
        <v>8</v>
      </c>
      <c r="B16" s="195" t="s">
        <v>46</v>
      </c>
      <c r="C16" s="196" t="s">
        <v>52</v>
      </c>
      <c r="D16" s="78"/>
      <c r="E16" s="78"/>
      <c r="F16" s="79"/>
      <c r="G16" s="74"/>
      <c r="H16" s="78"/>
      <c r="I16" s="79"/>
      <c r="J16" s="74"/>
      <c r="K16" s="75"/>
      <c r="L16" s="75"/>
      <c r="M16" s="197" t="s">
        <v>52</v>
      </c>
      <c r="N16" s="220">
        <f t="shared" si="1"/>
        <v>0</v>
      </c>
      <c r="P16" s="178">
        <f>INT((DATE(2023,6,30)-$F$10)/365.25)</f>
        <v>123</v>
      </c>
      <c r="Q16" s="199">
        <v>15</v>
      </c>
      <c r="U16" s="200">
        <v>52</v>
      </c>
    </row>
    <row r="17" spans="1:21" s="198" customFormat="1" ht="12.75">
      <c r="A17" s="194">
        <f t="shared" si="0"/>
        <v>9</v>
      </c>
      <c r="B17" s="195" t="s">
        <v>46</v>
      </c>
      <c r="C17" s="196" t="s">
        <v>52</v>
      </c>
      <c r="D17" s="78"/>
      <c r="E17" s="78"/>
      <c r="F17" s="79"/>
      <c r="G17" s="74"/>
      <c r="H17" s="78"/>
      <c r="I17" s="79"/>
      <c r="J17" s="74"/>
      <c r="K17" s="75"/>
      <c r="L17" s="75"/>
      <c r="M17" s="197" t="s">
        <v>52</v>
      </c>
      <c r="N17" s="220">
        <f t="shared" si="1"/>
        <v>0</v>
      </c>
      <c r="P17" s="178">
        <f>INT((DATE(2023,6,30)-$F$11)/365.25)</f>
        <v>123</v>
      </c>
      <c r="Q17" s="199">
        <v>15</v>
      </c>
      <c r="U17" s="200">
        <v>52</v>
      </c>
    </row>
    <row r="18" spans="1:21" s="198" customFormat="1" ht="12.75">
      <c r="A18" s="194">
        <f t="shared" si="0"/>
        <v>10</v>
      </c>
      <c r="B18" s="195" t="s">
        <v>46</v>
      </c>
      <c r="C18" s="196" t="s">
        <v>52</v>
      </c>
      <c r="D18" s="78" t="s">
        <v>340</v>
      </c>
      <c r="E18" s="78"/>
      <c r="F18" s="79"/>
      <c r="G18" s="74"/>
      <c r="H18" s="78"/>
      <c r="I18" s="79"/>
      <c r="J18" s="74"/>
      <c r="K18" s="75"/>
      <c r="L18" s="75"/>
      <c r="M18" s="197" t="s">
        <v>52</v>
      </c>
      <c r="N18" s="220">
        <f t="shared" si="1"/>
        <v>0</v>
      </c>
      <c r="P18" s="178">
        <f>INT((DATE(2023,6,30)-$F$9)/365.25)</f>
        <v>123</v>
      </c>
      <c r="Q18" s="199">
        <v>15</v>
      </c>
      <c r="U18" s="200">
        <v>52</v>
      </c>
    </row>
    <row r="19" spans="1:21" s="198" customFormat="1" ht="12.75">
      <c r="A19" s="194">
        <f t="shared" si="0"/>
        <v>11</v>
      </c>
      <c r="B19" s="195" t="s">
        <v>46</v>
      </c>
      <c r="C19" s="196" t="s">
        <v>52</v>
      </c>
      <c r="D19" s="78"/>
      <c r="E19" s="78"/>
      <c r="F19" s="79"/>
      <c r="G19" s="74"/>
      <c r="H19" s="78"/>
      <c r="I19" s="79"/>
      <c r="J19" s="74"/>
      <c r="K19" s="75"/>
      <c r="L19" s="75"/>
      <c r="M19" s="197" t="s">
        <v>52</v>
      </c>
      <c r="N19" s="220">
        <f t="shared" si="1"/>
        <v>0</v>
      </c>
      <c r="P19" s="178">
        <f>INT((DATE(2023,6,30)-$F$10)/365.25)</f>
        <v>123</v>
      </c>
      <c r="Q19" s="199">
        <v>15</v>
      </c>
      <c r="U19" s="200">
        <v>52</v>
      </c>
    </row>
    <row r="20" spans="1:21" s="198" customFormat="1" ht="12.75">
      <c r="A20" s="194">
        <f t="shared" si="0"/>
        <v>12</v>
      </c>
      <c r="B20" s="195" t="s">
        <v>46</v>
      </c>
      <c r="C20" s="196" t="s">
        <v>52</v>
      </c>
      <c r="D20" s="78"/>
      <c r="E20" s="78"/>
      <c r="F20" s="79"/>
      <c r="G20" s="74"/>
      <c r="H20" s="78"/>
      <c r="I20" s="79"/>
      <c r="J20" s="74"/>
      <c r="K20" s="75"/>
      <c r="L20" s="75"/>
      <c r="M20" s="197" t="s">
        <v>52</v>
      </c>
      <c r="N20" s="220">
        <f t="shared" si="1"/>
        <v>0</v>
      </c>
      <c r="P20" s="178">
        <f>INT((DATE(2023,6,30)-$F$11)/365.25)</f>
        <v>123</v>
      </c>
      <c r="Q20" s="199">
        <v>15</v>
      </c>
      <c r="U20" s="200">
        <v>52</v>
      </c>
    </row>
    <row r="21" spans="1:21" s="198" customFormat="1" ht="12.75">
      <c r="A21" s="194">
        <f t="shared" si="0"/>
        <v>13</v>
      </c>
      <c r="B21" s="201" t="s">
        <v>54</v>
      </c>
      <c r="C21" s="202" t="s">
        <v>52</v>
      </c>
      <c r="D21" s="197" t="s">
        <v>52</v>
      </c>
      <c r="E21" s="197" t="s">
        <v>52</v>
      </c>
      <c r="F21" s="197" t="s">
        <v>52</v>
      </c>
      <c r="G21" s="197" t="s">
        <v>52</v>
      </c>
      <c r="H21" s="197" t="s">
        <v>52</v>
      </c>
      <c r="I21" s="197" t="s">
        <v>52</v>
      </c>
      <c r="J21" s="197" t="s">
        <v>52</v>
      </c>
      <c r="K21" s="197" t="s">
        <v>52</v>
      </c>
      <c r="L21" s="197" t="s">
        <v>52</v>
      </c>
      <c r="M21" s="65"/>
      <c r="N21" s="220">
        <f>IF(M21="DA",Q21,"")</f>
      </c>
      <c r="P21" s="178"/>
      <c r="Q21" s="199">
        <v>15</v>
      </c>
      <c r="U21" s="200">
        <v>144</v>
      </c>
    </row>
    <row r="22" spans="1:23" s="198" customFormat="1" ht="25.5">
      <c r="A22" s="194">
        <f t="shared" si="0"/>
        <v>14</v>
      </c>
      <c r="B22" s="201" t="s">
        <v>55</v>
      </c>
      <c r="C22" s="202" t="s">
        <v>52</v>
      </c>
      <c r="D22" s="197" t="s">
        <v>52</v>
      </c>
      <c r="E22" s="197" t="s">
        <v>52</v>
      </c>
      <c r="F22" s="197" t="s">
        <v>52</v>
      </c>
      <c r="G22" s="197" t="s">
        <v>52</v>
      </c>
      <c r="H22" s="197" t="s">
        <v>52</v>
      </c>
      <c r="I22" s="197" t="s">
        <v>52</v>
      </c>
      <c r="J22" s="197" t="s">
        <v>52</v>
      </c>
      <c r="K22" s="197" t="s">
        <v>52</v>
      </c>
      <c r="L22" s="197" t="s">
        <v>52</v>
      </c>
      <c r="M22" s="65"/>
      <c r="N22" s="220">
        <f>IF(M22="DA",Q22,"")</f>
      </c>
      <c r="P22" s="178"/>
      <c r="Q22" s="199">
        <v>20</v>
      </c>
      <c r="U22" s="200">
        <v>145</v>
      </c>
      <c r="W22" s="203"/>
    </row>
    <row r="23" spans="1:21" s="198" customFormat="1" ht="38.25">
      <c r="A23" s="194">
        <f t="shared" si="0"/>
        <v>15</v>
      </c>
      <c r="B23" s="201" t="s">
        <v>368</v>
      </c>
      <c r="C23" s="202" t="s">
        <v>52</v>
      </c>
      <c r="D23" s="197" t="s">
        <v>52</v>
      </c>
      <c r="E23" s="197" t="s">
        <v>52</v>
      </c>
      <c r="F23" s="197" t="s">
        <v>52</v>
      </c>
      <c r="G23" s="197" t="s">
        <v>52</v>
      </c>
      <c r="H23" s="197" t="s">
        <v>52</v>
      </c>
      <c r="I23" s="197" t="s">
        <v>52</v>
      </c>
      <c r="J23" s="197" t="s">
        <v>52</v>
      </c>
      <c r="K23" s="197" t="s">
        <v>52</v>
      </c>
      <c r="L23" s="197" t="s">
        <v>52</v>
      </c>
      <c r="M23" s="65"/>
      <c r="N23" s="220">
        <f>IF(M23="DA",Q23,"")</f>
      </c>
      <c r="P23" s="178"/>
      <c r="Q23" s="199">
        <v>5</v>
      </c>
      <c r="U23" s="200">
        <v>146</v>
      </c>
    </row>
    <row r="24" spans="1:14" ht="12.75" customHeight="1">
      <c r="A24" s="407" t="s">
        <v>47</v>
      </c>
      <c r="B24" s="407"/>
      <c r="C24" s="408"/>
      <c r="D24" s="408"/>
      <c r="E24" s="408"/>
      <c r="F24" s="408"/>
      <c r="G24" s="408"/>
      <c r="H24" s="408"/>
      <c r="I24" s="408"/>
      <c r="J24" s="408"/>
      <c r="K24" s="408"/>
      <c r="L24" s="408"/>
      <c r="M24" s="400">
        <f>SUM(N9:N23)</f>
        <v>0</v>
      </c>
      <c r="N24" s="400"/>
    </row>
    <row r="25" spans="1:14" ht="12.75" customHeight="1">
      <c r="A25" s="204"/>
      <c r="B25" s="204"/>
      <c r="C25" s="204"/>
      <c r="D25" s="204"/>
      <c r="E25" s="204"/>
      <c r="F25" s="204"/>
      <c r="G25" s="204"/>
      <c r="H25" s="204"/>
      <c r="I25" s="204"/>
      <c r="J25" s="204"/>
      <c r="K25" s="204"/>
      <c r="L25" s="204"/>
      <c r="M25" s="205"/>
      <c r="N25" s="205"/>
    </row>
    <row r="26" spans="1:14" ht="15" customHeight="1">
      <c r="A26" s="406" t="s">
        <v>192</v>
      </c>
      <c r="B26" s="406"/>
      <c r="C26" s="406"/>
      <c r="D26" s="406"/>
      <c r="E26" s="406"/>
      <c r="F26" s="406"/>
      <c r="G26" s="406"/>
      <c r="H26" s="406"/>
      <c r="I26" s="406"/>
      <c r="J26" s="204"/>
      <c r="K26" s="204"/>
      <c r="L26" s="204"/>
      <c r="M26" s="205"/>
      <c r="N26" s="205"/>
    </row>
    <row r="27" spans="1:13" ht="34.5" customHeight="1">
      <c r="A27" s="410" t="s">
        <v>191</v>
      </c>
      <c r="B27" s="410"/>
      <c r="C27" s="410"/>
      <c r="D27" s="410"/>
      <c r="E27" s="410"/>
      <c r="F27" s="410"/>
      <c r="G27" s="410"/>
      <c r="H27" s="410"/>
      <c r="I27" s="410"/>
      <c r="J27" s="204"/>
      <c r="K27" s="204"/>
      <c r="L27" s="204"/>
      <c r="M27" s="206"/>
    </row>
    <row r="28" spans="1:17" ht="40.5" customHeight="1">
      <c r="A28" s="409" t="s">
        <v>188</v>
      </c>
      <c r="B28" s="409"/>
      <c r="C28" s="409"/>
      <c r="D28" s="409"/>
      <c r="E28" s="409"/>
      <c r="F28" s="409"/>
      <c r="G28" s="409"/>
      <c r="H28" s="409"/>
      <c r="I28" s="409"/>
      <c r="J28" s="181"/>
      <c r="K28" s="181"/>
      <c r="L28" s="181"/>
      <c r="M28" s="177"/>
      <c r="N28" s="176"/>
      <c r="O28" s="208"/>
      <c r="Q28" s="176"/>
    </row>
    <row r="29" spans="1:17" ht="40.5" customHeight="1">
      <c r="A29" s="409" t="s">
        <v>189</v>
      </c>
      <c r="B29" s="409"/>
      <c r="C29" s="409"/>
      <c r="D29" s="409"/>
      <c r="E29" s="409"/>
      <c r="F29" s="409"/>
      <c r="G29" s="409"/>
      <c r="H29" s="409"/>
      <c r="I29" s="409"/>
      <c r="J29" s="181"/>
      <c r="K29" s="181"/>
      <c r="L29" s="181"/>
      <c r="M29" s="177"/>
      <c r="N29" s="176"/>
      <c r="O29" s="208"/>
      <c r="Q29" s="176"/>
    </row>
    <row r="30" spans="1:17" ht="19.5" customHeight="1">
      <c r="A30" s="207"/>
      <c r="B30" s="207"/>
      <c r="C30" s="207"/>
      <c r="D30" s="207"/>
      <c r="E30" s="207"/>
      <c r="F30" s="207"/>
      <c r="G30" s="207"/>
      <c r="H30" s="207"/>
      <c r="I30" s="207"/>
      <c r="J30" s="181"/>
      <c r="K30" s="181"/>
      <c r="L30" s="181"/>
      <c r="M30" s="177"/>
      <c r="N30" s="176"/>
      <c r="O30" s="208"/>
      <c r="Q30" s="176"/>
    </row>
    <row r="31" spans="1:13" ht="11.25" customHeight="1">
      <c r="A31" s="181"/>
      <c r="B31" s="209"/>
      <c r="C31" s="181"/>
      <c r="D31" s="181"/>
      <c r="E31" s="181"/>
      <c r="F31" s="182"/>
      <c r="G31" s="181"/>
      <c r="H31" s="181"/>
      <c r="I31" s="181"/>
      <c r="J31" s="181"/>
      <c r="K31" s="181"/>
      <c r="L31" s="181"/>
      <c r="M31" s="181"/>
    </row>
    <row r="32" spans="1:13" ht="15.75">
      <c r="A32" s="210" t="s">
        <v>0</v>
      </c>
      <c r="B32" s="210"/>
      <c r="C32" s="211"/>
      <c r="D32" s="174"/>
      <c r="E32" s="174"/>
      <c r="F32" s="175"/>
      <c r="G32" s="174"/>
      <c r="H32" s="174"/>
      <c r="I32" s="174"/>
      <c r="J32" s="174"/>
      <c r="K32" s="174"/>
      <c r="L32" s="174"/>
      <c r="M32" s="174"/>
    </row>
    <row r="33" spans="1:13" ht="15.75">
      <c r="A33" s="358" t="s">
        <v>2</v>
      </c>
      <c r="B33" s="358"/>
      <c r="C33" s="212"/>
      <c r="D33" s="174"/>
      <c r="E33" s="174"/>
      <c r="F33" s="175"/>
      <c r="G33" s="174"/>
      <c r="H33" s="174"/>
      <c r="I33" s="174"/>
      <c r="J33" s="174"/>
      <c r="K33" s="174"/>
      <c r="L33" s="174"/>
      <c r="M33" s="174"/>
    </row>
    <row r="34" spans="1:5" ht="15.75">
      <c r="A34" s="358"/>
      <c r="B34" s="358"/>
      <c r="C34" s="167"/>
      <c r="D34" s="213"/>
      <c r="E34" s="177"/>
    </row>
    <row r="35" spans="1:5" ht="15.75">
      <c r="A35" s="358" t="str">
        <f>UPPER(Furn_ReprLeg_Nume)&amp;"  "&amp;Furn_ReprLeg_PreNume</f>
        <v>  </v>
      </c>
      <c r="B35" s="358"/>
      <c r="C35" s="167"/>
      <c r="D35" s="213"/>
      <c r="E35" s="177"/>
    </row>
    <row r="36" spans="1:5" ht="12.75">
      <c r="A36" s="357" t="s">
        <v>90</v>
      </c>
      <c r="B36" s="357"/>
      <c r="C36" s="216"/>
      <c r="D36" s="213"/>
      <c r="E36" s="177"/>
    </row>
    <row r="37" spans="1:5" ht="15.75">
      <c r="A37" s="167"/>
      <c r="B37" s="168"/>
      <c r="C37" s="168" t="s">
        <v>1</v>
      </c>
      <c r="D37" s="213"/>
      <c r="E37" s="177"/>
    </row>
    <row r="38" spans="1:5" ht="15.75">
      <c r="A38" s="171"/>
      <c r="B38" s="217"/>
      <c r="C38" s="218">
        <f>Data_Compl</f>
        <v>0</v>
      </c>
      <c r="D38" s="213"/>
      <c r="E38" s="177"/>
    </row>
    <row r="42" ht="12.75">
      <c r="B42" s="219"/>
    </row>
  </sheetData>
  <sheetProtection password="DCB6" sheet="1" selectLockedCells="1" autoFilter="0"/>
  <mergeCells count="19">
    <mergeCell ref="E6:J6"/>
    <mergeCell ref="A26:I26"/>
    <mergeCell ref="A36:B36"/>
    <mergeCell ref="A24:L24"/>
    <mergeCell ref="A28:I28"/>
    <mergeCell ref="A29:I29"/>
    <mergeCell ref="A27:I27"/>
    <mergeCell ref="A34:B34"/>
    <mergeCell ref="A35:B35"/>
    <mergeCell ref="M24:N24"/>
    <mergeCell ref="A33:B33"/>
    <mergeCell ref="N6:N7"/>
    <mergeCell ref="A6:A7"/>
    <mergeCell ref="B6:B7"/>
    <mergeCell ref="D6:D7"/>
    <mergeCell ref="M6:M7"/>
    <mergeCell ref="K6:K7"/>
    <mergeCell ref="L6:L7"/>
    <mergeCell ref="C6:C7"/>
  </mergeCells>
  <conditionalFormatting sqref="D9:L11 M21:M23">
    <cfRule type="expression" priority="23" dxfId="0" stopIfTrue="1">
      <formula>LEN(TRIM(D9))=0</formula>
    </cfRule>
  </conditionalFormatting>
  <conditionalFormatting sqref="A9">
    <cfRule type="cellIs" priority="28" dxfId="4" operator="equal" stopIfTrue="1">
      <formula>crit_resurse_tehnice!#REF!</formula>
    </cfRule>
  </conditionalFormatting>
  <conditionalFormatting sqref="A10:A23">
    <cfRule type="cellIs" priority="29" dxfId="4" operator="equal" stopIfTrue="1">
      <formula>crit_resurse_tehnice!#REF!</formula>
    </cfRule>
  </conditionalFormatting>
  <conditionalFormatting sqref="D12:L14">
    <cfRule type="expression" priority="7" dxfId="0" stopIfTrue="1">
      <formula>LEN(TRIM(D12))=0</formula>
    </cfRule>
  </conditionalFormatting>
  <conditionalFormatting sqref="D15:L17">
    <cfRule type="expression" priority="4" dxfId="0" stopIfTrue="1">
      <formula>LEN(TRIM(D15))=0</formula>
    </cfRule>
  </conditionalFormatting>
  <conditionalFormatting sqref="D18:L20">
    <cfRule type="expression" priority="1" dxfId="0" stopIfTrue="1">
      <formula>LEN(TRIM(D18))=0</formula>
    </cfRule>
  </conditionalFormatting>
  <dataValidations count="9">
    <dataValidation type="list" showInputMessage="1" showErrorMessage="1" errorTitle="Atenţie !!!" error="Valoarea se alege din listă folosind butonul cu săgeată din stânga.&#10;Nu se admit alte valori." sqref="M21:M23 K9:L20">
      <formula1>"DA,NU"</formula1>
    </dataValidation>
    <dataValidation type="list" allowBlank="1" showInputMessage="1" showErrorMessage="1" prompt="Alege din listă" errorTitle="Atenţie !!!" error="Nu se acceptă decât valori alese din listă" sqref="G9:G20">
      <formula1>Tip_Act</formula1>
    </dataValidation>
    <dataValidation type="custom" allowBlank="1" showInputMessage="1" showErrorMessage="1" prompt="Denumirea aparatului (cel puţin 4 caractere)" errorTitle="Atenţie !!!" error="Denumirea aparatului nu poate fi goală sau mai scurtă de 4 caractere." sqref="D9:D20">
      <formula1>LEN(TRIM(D9))&gt;3</formula1>
    </dataValidation>
    <dataValidation type="textLength" operator="greaterThan" allowBlank="1" showErrorMessage="1" errorTitle="Atenţie !!!" error="Campul nu poate fi gol" sqref="H9:H20">
      <formula1>1</formula1>
    </dataValidation>
    <dataValidation type="textLength" operator="greaterThan" allowBlank="1" showInputMessage="1" showErrorMessage="1" errorTitle="Atenţie !!!" error="Numarul minim de caractere al seriei nu poate fi mai mic de 4" sqref="E9:E20">
      <formula1>3</formula1>
    </dataValidation>
    <dataValidation type="date" allowBlank="1" showInputMessage="1" showErrorMessage="1" errorTitle="Atenţie !!!" error="Data de achiziţie trebuie să fie între data de fabricaţie şi data depunerii mapei  !" sqref="I9:I11 I12 I13:I19 I20">
      <formula1>F9</formula1>
      <formula2>DATE(2019,6,30)</formula2>
    </dataValidation>
    <dataValidation type="date" allowBlank="1" showInputMessage="1" showErrorMessage="1" error="Aparatul este prea vechi sau nu a fost fabricat inca!!!" sqref="F1:F8 F21:F65536">
      <formula1>25569</formula1>
      <formula2>43646</formula2>
    </dataValidation>
    <dataValidation type="date" allowBlank="1" showInputMessage="1" showErrorMessage="1" error="Aparatul este prea vechi sau nu a fost fabricat inca!!!" sqref="F9:F11 F12 F13:F18 F19 F20">
      <formula1>25569</formula1>
      <formula2>45107</formula2>
    </dataValidation>
    <dataValidation type="date" operator="greaterThan" allowBlank="1" showInputMessage="1" showErrorMessage="1" errorTitle="Atenţie !!!" error="Expiră înaintea contractării" sqref="J9:J11 J12 J13:J19 J20">
      <formula1>DATE(2023,7,1)</formula1>
    </dataValidation>
  </dataValidations>
  <printOptions/>
  <pageMargins left="0.23" right="0.27" top="0.14" bottom="0.29" header="0.14" footer="0.16"/>
  <pageSetup fitToHeight="16" fitToWidth="1" horizontalDpi="300" verticalDpi="300" orientation="landscape" paperSize="9" scale="81" r:id="rId3"/>
  <legacyDrawing r:id="rId2"/>
</worksheet>
</file>

<file path=xl/worksheets/sheet6.xml><?xml version="1.0" encoding="utf-8"?>
<worksheet xmlns="http://schemas.openxmlformats.org/spreadsheetml/2006/main" xmlns:r="http://schemas.openxmlformats.org/officeDocument/2006/relationships">
  <dimension ref="A1:J17"/>
  <sheetViews>
    <sheetView showGridLines="0" showRowColHeaders="0" showZeros="0" showOutlineSymbols="0" zoomScalePageLayoutView="0" workbookViewId="0" topLeftCell="A1">
      <selection activeCell="B8" sqref="B8"/>
    </sheetView>
  </sheetViews>
  <sheetFormatPr defaultColWidth="0" defaultRowHeight="12.75" zeroHeight="1"/>
  <cols>
    <col min="1" max="1" width="9.140625" style="0" customWidth="1"/>
    <col min="2" max="2" width="34.140625" style="0" customWidth="1"/>
    <col min="3" max="3" width="13.57421875" style="0" bestFit="1" customWidth="1"/>
    <col min="4" max="4" width="9.140625" style="0" customWidth="1"/>
    <col min="5" max="5" width="3.00390625" style="0" customWidth="1"/>
    <col min="6" max="8" width="0" style="0" hidden="1" customWidth="1"/>
    <col min="9" max="9" width="12.28125" style="0" hidden="1" customWidth="1"/>
    <col min="10" max="10" width="11.421875" style="0" hidden="1" customWidth="1"/>
    <col min="11" max="16384" width="0" style="0" hidden="1" customWidth="1"/>
  </cols>
  <sheetData>
    <row r="1" spans="1:5" ht="12.75">
      <c r="A1" s="288" t="str">
        <f>"Furnizor de investigatii paraclinice de radiologie-imagistica medicală: "</f>
        <v>Furnizor de investigatii paraclinice de radiologie-imagistica medicală: </v>
      </c>
      <c r="B1" s="223"/>
      <c r="C1" s="224"/>
      <c r="D1" s="213"/>
      <c r="E1" s="177"/>
    </row>
    <row r="2" spans="1:5" ht="12.75">
      <c r="A2" s="288">
        <f>Furn_Den</f>
        <v>0</v>
      </c>
      <c r="B2" s="223"/>
      <c r="C2" s="224"/>
      <c r="D2" s="213"/>
      <c r="E2" s="177"/>
    </row>
    <row r="3" spans="1:5" ht="12.75">
      <c r="A3" s="289" t="str">
        <f>"Punct de lucru: "&amp;PL_Den</f>
        <v>Punct de lucru: </v>
      </c>
      <c r="B3" s="223"/>
      <c r="C3" s="224"/>
      <c r="D3" s="213"/>
      <c r="E3" s="177"/>
    </row>
    <row r="4" spans="1:5" ht="12.75">
      <c r="A4" s="176"/>
      <c r="B4" s="176"/>
      <c r="C4" s="176"/>
      <c r="D4" s="176"/>
      <c r="E4" s="176"/>
    </row>
    <row r="5" spans="1:5" ht="12.75">
      <c r="A5" s="245"/>
      <c r="B5" s="176"/>
      <c r="C5" s="176"/>
      <c r="D5" s="176"/>
      <c r="E5" s="176"/>
    </row>
    <row r="6" spans="1:5" ht="18.75" customHeight="1">
      <c r="A6" s="290" t="s">
        <v>146</v>
      </c>
      <c r="B6" s="176"/>
      <c r="C6" s="176"/>
      <c r="D6" s="176"/>
      <c r="E6" s="176"/>
    </row>
    <row r="7" spans="1:10" ht="28.5" customHeight="1">
      <c r="A7" s="291"/>
      <c r="B7" s="292" t="s">
        <v>194</v>
      </c>
      <c r="C7" s="293" t="s">
        <v>12</v>
      </c>
      <c r="D7" s="291"/>
      <c r="E7" s="291"/>
      <c r="F7" s="11"/>
      <c r="G7" s="11"/>
      <c r="H7" s="11"/>
      <c r="I7" s="11"/>
      <c r="J7" s="11"/>
    </row>
    <row r="8" spans="1:10" ht="12.75">
      <c r="A8" s="245"/>
      <c r="B8" s="60"/>
      <c r="C8" s="294">
        <f>IF(ISNA(VLOOKUP(B8,Disp_Pct,2,0)),"",VLOOKUP(B8,Disp_Pct,2,0))</f>
      </c>
      <c r="D8" s="176"/>
      <c r="E8" s="245"/>
      <c r="F8" s="2"/>
      <c r="G8" s="2"/>
      <c r="H8" s="2"/>
      <c r="I8" s="11"/>
      <c r="J8" s="11"/>
    </row>
    <row r="9" spans="1:5" ht="12.75">
      <c r="A9" s="176"/>
      <c r="B9" s="176"/>
      <c r="C9" s="176"/>
      <c r="D9" s="176"/>
      <c r="E9" s="176"/>
    </row>
    <row r="10" spans="1:5" ht="15.75">
      <c r="A10" s="359" t="s">
        <v>0</v>
      </c>
      <c r="B10" s="359"/>
      <c r="C10" s="359"/>
      <c r="D10" s="176"/>
      <c r="E10" s="176"/>
    </row>
    <row r="11" spans="1:5" ht="15.75">
      <c r="A11" s="358" t="s">
        <v>2</v>
      </c>
      <c r="B11" s="358"/>
      <c r="C11" s="358"/>
      <c r="D11" s="176"/>
      <c r="E11" s="176"/>
    </row>
    <row r="12" spans="1:5" ht="15.75">
      <c r="A12" s="358"/>
      <c r="B12" s="358"/>
      <c r="C12" s="167"/>
      <c r="D12" s="176"/>
      <c r="E12" s="176"/>
    </row>
    <row r="13" spans="1:5" ht="15.75">
      <c r="A13" s="358" t="str">
        <f>UPPER(Furn_ReprLeg_Nume)&amp;"  "&amp;Furn_ReprLeg_PreNume</f>
        <v>  </v>
      </c>
      <c r="B13" s="358"/>
      <c r="C13" s="358"/>
      <c r="D13" s="176"/>
      <c r="E13" s="176"/>
    </row>
    <row r="14" spans="1:5" ht="12.75">
      <c r="A14" s="357" t="s">
        <v>90</v>
      </c>
      <c r="B14" s="357"/>
      <c r="C14" s="357"/>
      <c r="D14" s="176"/>
      <c r="E14" s="176"/>
    </row>
    <row r="15" spans="1:5" ht="15.75">
      <c r="A15" s="167"/>
      <c r="B15" s="168"/>
      <c r="C15" s="168" t="s">
        <v>1</v>
      </c>
      <c r="D15" s="176"/>
      <c r="E15" s="176"/>
    </row>
    <row r="16" spans="1:5" ht="15.75">
      <c r="A16" s="171"/>
      <c r="B16" s="217"/>
      <c r="C16" s="218">
        <f>Data_Compl</f>
        <v>0</v>
      </c>
      <c r="D16" s="176"/>
      <c r="E16" s="176"/>
    </row>
    <row r="17" spans="1:5" ht="12.75">
      <c r="A17" s="176"/>
      <c r="B17" s="176"/>
      <c r="C17" s="176"/>
      <c r="D17" s="176"/>
      <c r="E17" s="176"/>
    </row>
  </sheetData>
  <sheetProtection password="DCB6" sheet="1" selectLockedCells="1"/>
  <mergeCells count="5">
    <mergeCell ref="A10:C10"/>
    <mergeCell ref="A11:C11"/>
    <mergeCell ref="A14:C14"/>
    <mergeCell ref="A13:C13"/>
    <mergeCell ref="A12:B12"/>
  </mergeCells>
  <conditionalFormatting sqref="B8:C8">
    <cfRule type="expression" priority="1" dxfId="0" stopIfTrue="1">
      <formula>LEN(TRIM(B8))=0</formula>
    </cfRule>
  </conditionalFormatting>
  <dataValidations count="1">
    <dataValidation type="list" allowBlank="1" showInputMessage="1" showErrorMessage="1" sqref="B8">
      <formula1>Disp</formula1>
    </dataValidation>
  </dataValidations>
  <printOptions/>
  <pageMargins left="1.38"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204"/>
  <sheetViews>
    <sheetView tabSelected="1" zoomScalePageLayoutView="0" workbookViewId="0" topLeftCell="A56">
      <selection activeCell="I62" sqref="I62"/>
    </sheetView>
  </sheetViews>
  <sheetFormatPr defaultColWidth="9.140625" defaultRowHeight="12.75"/>
  <cols>
    <col min="1" max="1" width="5.8515625" style="176" customWidth="1"/>
    <col min="2" max="2" width="68.57421875" style="176" customWidth="1"/>
    <col min="3" max="3" width="12.421875" style="176" customWidth="1"/>
    <col min="4" max="4" width="9.140625" style="282" customWidth="1"/>
    <col min="5" max="5" width="12.57421875" style="176" customWidth="1"/>
    <col min="6" max="16384" width="9.140625" style="176" customWidth="1"/>
  </cols>
  <sheetData>
    <row r="1" spans="1:4" s="264" customFormat="1" ht="15.75" customHeight="1" thickBot="1">
      <c r="A1" s="262"/>
      <c r="B1" s="263" t="s">
        <v>201</v>
      </c>
      <c r="D1" s="265"/>
    </row>
    <row r="2" spans="2:4" s="264" customFormat="1" ht="22.5" customHeight="1" thickBot="1">
      <c r="B2" s="411"/>
      <c r="C2" s="412"/>
      <c r="D2" s="265"/>
    </row>
    <row r="3" spans="1:4" s="264" customFormat="1" ht="33" customHeight="1">
      <c r="A3" s="262"/>
      <c r="B3" s="413" t="s">
        <v>202</v>
      </c>
      <c r="C3" s="413"/>
      <c r="D3" s="265"/>
    </row>
    <row r="4" spans="1:4" s="264" customFormat="1" ht="15" customHeight="1" thickBot="1">
      <c r="A4" s="262"/>
      <c r="B4" s="266"/>
      <c r="C4" s="266"/>
      <c r="D4" s="265"/>
    </row>
    <row r="5" spans="1:5" s="271" customFormat="1" ht="106.5" customHeight="1">
      <c r="A5" s="267" t="s">
        <v>203</v>
      </c>
      <c r="B5" s="268" t="s">
        <v>204</v>
      </c>
      <c r="C5" s="269" t="s">
        <v>205</v>
      </c>
      <c r="D5" s="270" t="s">
        <v>208</v>
      </c>
      <c r="E5" s="269" t="s">
        <v>26</v>
      </c>
    </row>
    <row r="6" spans="1:5" s="264" customFormat="1" ht="19.5" customHeight="1">
      <c r="A6" s="272"/>
      <c r="B6" s="273" t="s">
        <v>369</v>
      </c>
      <c r="C6" s="131"/>
      <c r="D6" s="283"/>
      <c r="E6" s="284"/>
    </row>
    <row r="7" spans="1:5" s="264" customFormat="1" ht="19.5" customHeight="1">
      <c r="A7" s="272"/>
      <c r="B7" s="273" t="s">
        <v>370</v>
      </c>
      <c r="C7" s="131"/>
      <c r="D7" s="283"/>
      <c r="E7" s="284"/>
    </row>
    <row r="8" spans="1:5" s="264" customFormat="1" ht="19.5" customHeight="1">
      <c r="A8" s="272"/>
      <c r="B8" s="273" t="s">
        <v>371</v>
      </c>
      <c r="C8" s="131"/>
      <c r="D8" s="283"/>
      <c r="E8" s="284"/>
    </row>
    <row r="9" spans="1:5" ht="15">
      <c r="A9" s="274">
        <v>1</v>
      </c>
      <c r="B9" s="275" t="s">
        <v>372</v>
      </c>
      <c r="C9" s="274"/>
      <c r="D9" s="283">
        <v>40.35</v>
      </c>
      <c r="E9" s="285">
        <f>C9*D9</f>
        <v>0</v>
      </c>
    </row>
    <row r="10" spans="1:5" ht="30">
      <c r="A10" s="274">
        <f>A9+1</f>
        <v>2</v>
      </c>
      <c r="B10" s="276" t="s">
        <v>373</v>
      </c>
      <c r="C10" s="274"/>
      <c r="D10" s="283">
        <v>40.35</v>
      </c>
      <c r="E10" s="285">
        <f aca="true" t="shared" si="0" ref="E10:E73">C10*D10</f>
        <v>0</v>
      </c>
    </row>
    <row r="11" spans="1:5" ht="15">
      <c r="A11" s="274">
        <f aca="true" t="shared" si="1" ref="A11:A74">A10+1</f>
        <v>3</v>
      </c>
      <c r="B11" s="275" t="s">
        <v>374</v>
      </c>
      <c r="C11" s="274"/>
      <c r="D11" s="283">
        <v>40.35</v>
      </c>
      <c r="E11" s="285">
        <f t="shared" si="0"/>
        <v>0</v>
      </c>
    </row>
    <row r="12" spans="1:5" ht="15">
      <c r="A12" s="274">
        <f t="shared" si="1"/>
        <v>4</v>
      </c>
      <c r="B12" s="275" t="s">
        <v>375</v>
      </c>
      <c r="C12" s="274"/>
      <c r="D12" s="283"/>
      <c r="E12" s="285">
        <f t="shared" si="0"/>
        <v>0</v>
      </c>
    </row>
    <row r="13" spans="1:5" ht="15">
      <c r="A13" s="274"/>
      <c r="B13" s="275" t="s">
        <v>376</v>
      </c>
      <c r="C13" s="274"/>
      <c r="D13" s="283">
        <v>40.35</v>
      </c>
      <c r="E13" s="285">
        <f t="shared" si="0"/>
        <v>0</v>
      </c>
    </row>
    <row r="14" spans="1:5" ht="15">
      <c r="A14" s="274"/>
      <c r="B14" s="275" t="s">
        <v>377</v>
      </c>
      <c r="C14" s="274"/>
      <c r="D14" s="283">
        <v>40.35</v>
      </c>
      <c r="E14" s="285">
        <f t="shared" si="0"/>
        <v>0</v>
      </c>
    </row>
    <row r="15" spans="1:5" ht="15">
      <c r="A15" s="274"/>
      <c r="B15" s="275" t="s">
        <v>378</v>
      </c>
      <c r="C15" s="274"/>
      <c r="D15" s="283">
        <v>40.35</v>
      </c>
      <c r="E15" s="285">
        <f t="shared" si="0"/>
        <v>0</v>
      </c>
    </row>
    <row r="16" spans="1:5" ht="15">
      <c r="A16" s="274"/>
      <c r="B16" s="275" t="s">
        <v>379</v>
      </c>
      <c r="C16" s="274"/>
      <c r="D16" s="283">
        <v>40.35</v>
      </c>
      <c r="E16" s="285">
        <f t="shared" si="0"/>
        <v>0</v>
      </c>
    </row>
    <row r="17" spans="1:5" ht="15">
      <c r="A17" s="274"/>
      <c r="B17" s="275" t="s">
        <v>380</v>
      </c>
      <c r="C17" s="274"/>
      <c r="D17" s="283">
        <v>40.35</v>
      </c>
      <c r="E17" s="285">
        <f t="shared" si="0"/>
        <v>0</v>
      </c>
    </row>
    <row r="18" spans="1:5" ht="15">
      <c r="A18" s="274"/>
      <c r="B18" s="275" t="s">
        <v>381</v>
      </c>
      <c r="C18" s="274"/>
      <c r="D18" s="283">
        <v>40.35</v>
      </c>
      <c r="E18" s="285">
        <f t="shared" si="0"/>
        <v>0</v>
      </c>
    </row>
    <row r="19" spans="1:5" ht="15">
      <c r="A19" s="274"/>
      <c r="B19" s="275" t="s">
        <v>382</v>
      </c>
      <c r="C19" s="274"/>
      <c r="D19" s="283">
        <v>40.35</v>
      </c>
      <c r="E19" s="285">
        <f t="shared" si="0"/>
        <v>0</v>
      </c>
    </row>
    <row r="20" spans="1:5" ht="15">
      <c r="A20" s="274"/>
      <c r="B20" s="275" t="s">
        <v>383</v>
      </c>
      <c r="C20" s="274"/>
      <c r="D20" s="283">
        <v>40.35</v>
      </c>
      <c r="E20" s="285">
        <f t="shared" si="0"/>
        <v>0</v>
      </c>
    </row>
    <row r="21" spans="1:5" ht="15">
      <c r="A21" s="274"/>
      <c r="B21" s="275" t="s">
        <v>384</v>
      </c>
      <c r="C21" s="274"/>
      <c r="D21" s="283">
        <v>40.35</v>
      </c>
      <c r="E21" s="285">
        <f t="shared" si="0"/>
        <v>0</v>
      </c>
    </row>
    <row r="22" spans="1:5" ht="15">
      <c r="A22" s="274"/>
      <c r="B22" s="275" t="s">
        <v>385</v>
      </c>
      <c r="C22" s="274"/>
      <c r="D22" s="283">
        <v>40.35</v>
      </c>
      <c r="E22" s="285">
        <f t="shared" si="0"/>
        <v>0</v>
      </c>
    </row>
    <row r="23" spans="1:5" ht="15">
      <c r="A23" s="274"/>
      <c r="B23" s="275" t="s">
        <v>386</v>
      </c>
      <c r="C23" s="274"/>
      <c r="D23" s="283">
        <v>40.35</v>
      </c>
      <c r="E23" s="285">
        <f t="shared" si="0"/>
        <v>0</v>
      </c>
    </row>
    <row r="24" spans="1:5" ht="15">
      <c r="A24" s="274"/>
      <c r="B24" s="275" t="s">
        <v>387</v>
      </c>
      <c r="C24" s="274"/>
      <c r="D24" s="283">
        <v>40.35</v>
      </c>
      <c r="E24" s="285">
        <f t="shared" si="0"/>
        <v>0</v>
      </c>
    </row>
    <row r="25" spans="1:5" ht="15">
      <c r="A25" s="274"/>
      <c r="B25" s="275" t="s">
        <v>388</v>
      </c>
      <c r="C25" s="274"/>
      <c r="D25" s="283">
        <v>40.35</v>
      </c>
      <c r="E25" s="285">
        <f t="shared" si="0"/>
        <v>0</v>
      </c>
    </row>
    <row r="26" spans="1:5" ht="15">
      <c r="A26" s="274"/>
      <c r="B26" s="275" t="s">
        <v>389</v>
      </c>
      <c r="C26" s="274"/>
      <c r="D26" s="283">
        <v>40.35</v>
      </c>
      <c r="E26" s="285">
        <f t="shared" si="0"/>
        <v>0</v>
      </c>
    </row>
    <row r="27" spans="1:5" ht="15">
      <c r="A27" s="274"/>
      <c r="B27" s="275" t="s">
        <v>390</v>
      </c>
      <c r="C27" s="274"/>
      <c r="D27" s="283">
        <v>40.35</v>
      </c>
      <c r="E27" s="285">
        <f t="shared" si="0"/>
        <v>0</v>
      </c>
    </row>
    <row r="28" spans="1:5" ht="15">
      <c r="A28" s="274"/>
      <c r="B28" s="275" t="s">
        <v>391</v>
      </c>
      <c r="C28" s="274"/>
      <c r="D28" s="283">
        <v>40.35</v>
      </c>
      <c r="E28" s="285">
        <f t="shared" si="0"/>
        <v>0</v>
      </c>
    </row>
    <row r="29" spans="1:5" ht="15">
      <c r="A29" s="274"/>
      <c r="B29" s="275" t="s">
        <v>392</v>
      </c>
      <c r="C29" s="274"/>
      <c r="D29" s="283">
        <v>40.35</v>
      </c>
      <c r="E29" s="285">
        <f t="shared" si="0"/>
        <v>0</v>
      </c>
    </row>
    <row r="30" spans="1:5" ht="15">
      <c r="A30" s="274"/>
      <c r="B30" s="275" t="s">
        <v>393</v>
      </c>
      <c r="C30" s="274"/>
      <c r="D30" s="283">
        <v>40.35</v>
      </c>
      <c r="E30" s="285">
        <f t="shared" si="0"/>
        <v>0</v>
      </c>
    </row>
    <row r="31" spans="1:5" ht="15">
      <c r="A31" s="274"/>
      <c r="B31" s="275" t="s">
        <v>394</v>
      </c>
      <c r="C31" s="274"/>
      <c r="D31" s="283">
        <v>40.35</v>
      </c>
      <c r="E31" s="285">
        <f t="shared" si="0"/>
        <v>0</v>
      </c>
    </row>
    <row r="32" spans="1:5" ht="15">
      <c r="A32" s="274"/>
      <c r="B32" s="275" t="s">
        <v>395</v>
      </c>
      <c r="C32" s="274"/>
      <c r="D32" s="283">
        <v>40.35</v>
      </c>
      <c r="E32" s="285">
        <f t="shared" si="0"/>
        <v>0</v>
      </c>
    </row>
    <row r="33" spans="1:5" ht="15">
      <c r="A33" s="274"/>
      <c r="B33" s="275" t="s">
        <v>396</v>
      </c>
      <c r="C33" s="274"/>
      <c r="D33" s="283">
        <v>40.35</v>
      </c>
      <c r="E33" s="285">
        <f t="shared" si="0"/>
        <v>0</v>
      </c>
    </row>
    <row r="34" spans="1:5" ht="15">
      <c r="A34" s="274"/>
      <c r="B34" s="275" t="s">
        <v>397</v>
      </c>
      <c r="C34" s="274"/>
      <c r="D34" s="283">
        <v>40.35</v>
      </c>
      <c r="E34" s="285">
        <f t="shared" si="0"/>
        <v>0</v>
      </c>
    </row>
    <row r="35" spans="1:5" ht="15">
      <c r="A35" s="274"/>
      <c r="B35" s="275" t="s">
        <v>398</v>
      </c>
      <c r="C35" s="274"/>
      <c r="D35" s="283">
        <v>40.35</v>
      </c>
      <c r="E35" s="285">
        <f t="shared" si="0"/>
        <v>0</v>
      </c>
    </row>
    <row r="36" spans="1:5" ht="15">
      <c r="A36" s="274"/>
      <c r="B36" s="275" t="s">
        <v>399</v>
      </c>
      <c r="C36" s="274"/>
      <c r="D36" s="283">
        <v>40.35</v>
      </c>
      <c r="E36" s="285">
        <f t="shared" si="0"/>
        <v>0</v>
      </c>
    </row>
    <row r="37" spans="1:5" ht="15">
      <c r="A37" s="274">
        <v>5</v>
      </c>
      <c r="B37" s="275" t="s">
        <v>400</v>
      </c>
      <c r="C37" s="274"/>
      <c r="D37" s="283">
        <v>40.35</v>
      </c>
      <c r="E37" s="285">
        <f t="shared" si="0"/>
        <v>0</v>
      </c>
    </row>
    <row r="38" spans="1:5" ht="15">
      <c r="A38" s="274">
        <f t="shared" si="1"/>
        <v>6</v>
      </c>
      <c r="B38" s="275" t="s">
        <v>401</v>
      </c>
      <c r="C38" s="274"/>
      <c r="D38" s="283">
        <v>40.35</v>
      </c>
      <c r="E38" s="285">
        <f t="shared" si="0"/>
        <v>0</v>
      </c>
    </row>
    <row r="39" spans="1:5" ht="15">
      <c r="A39" s="274">
        <f t="shared" si="1"/>
        <v>7</v>
      </c>
      <c r="B39" s="275" t="s">
        <v>402</v>
      </c>
      <c r="C39" s="274"/>
      <c r="D39" s="283">
        <v>40.35</v>
      </c>
      <c r="E39" s="285">
        <f t="shared" si="0"/>
        <v>0</v>
      </c>
    </row>
    <row r="40" spans="1:5" ht="15">
      <c r="A40" s="274">
        <f t="shared" si="1"/>
        <v>8</v>
      </c>
      <c r="B40" s="275" t="s">
        <v>403</v>
      </c>
      <c r="C40" s="274"/>
      <c r="D40" s="283">
        <v>40.35</v>
      </c>
      <c r="E40" s="285">
        <f t="shared" si="0"/>
        <v>0</v>
      </c>
    </row>
    <row r="41" spans="1:5" ht="15">
      <c r="A41" s="274">
        <f t="shared" si="1"/>
        <v>9</v>
      </c>
      <c r="B41" s="275" t="s">
        <v>404</v>
      </c>
      <c r="C41" s="274"/>
      <c r="D41" s="283">
        <v>40.35</v>
      </c>
      <c r="E41" s="285">
        <f t="shared" si="0"/>
        <v>0</v>
      </c>
    </row>
    <row r="42" spans="1:5" ht="15">
      <c r="A42" s="274">
        <f t="shared" si="1"/>
        <v>10</v>
      </c>
      <c r="B42" s="275" t="s">
        <v>405</v>
      </c>
      <c r="C42" s="274"/>
      <c r="D42" s="283">
        <v>40.35</v>
      </c>
      <c r="E42" s="285">
        <f t="shared" si="0"/>
        <v>0</v>
      </c>
    </row>
    <row r="43" spans="1:5" ht="45">
      <c r="A43" s="274">
        <f t="shared" si="1"/>
        <v>11</v>
      </c>
      <c r="B43" s="276" t="s">
        <v>406</v>
      </c>
      <c r="C43" s="274"/>
      <c r="D43" s="283">
        <v>40.35</v>
      </c>
      <c r="E43" s="285">
        <f t="shared" si="0"/>
        <v>0</v>
      </c>
    </row>
    <row r="44" spans="1:5" ht="15">
      <c r="A44" s="274">
        <f t="shared" si="1"/>
        <v>12</v>
      </c>
      <c r="B44" s="275" t="s">
        <v>407</v>
      </c>
      <c r="C44" s="274"/>
      <c r="D44" s="283">
        <v>40.35</v>
      </c>
      <c r="E44" s="285">
        <f t="shared" si="0"/>
        <v>0</v>
      </c>
    </row>
    <row r="45" spans="1:5" ht="30">
      <c r="A45" s="274">
        <f t="shared" si="1"/>
        <v>13</v>
      </c>
      <c r="B45" s="276" t="s">
        <v>408</v>
      </c>
      <c r="C45" s="274"/>
      <c r="D45" s="283">
        <v>75.49</v>
      </c>
      <c r="E45" s="285">
        <f t="shared" si="0"/>
        <v>0</v>
      </c>
    </row>
    <row r="46" spans="1:5" ht="30">
      <c r="A46" s="274">
        <f t="shared" si="1"/>
        <v>14</v>
      </c>
      <c r="B46" s="276" t="s">
        <v>409</v>
      </c>
      <c r="C46" s="274"/>
      <c r="D46" s="283">
        <v>110</v>
      </c>
      <c r="E46" s="285">
        <f t="shared" si="0"/>
        <v>0</v>
      </c>
    </row>
    <row r="47" spans="1:5" ht="15">
      <c r="A47" s="274">
        <f t="shared" si="1"/>
        <v>15</v>
      </c>
      <c r="B47" s="275" t="s">
        <v>410</v>
      </c>
      <c r="C47" s="274"/>
      <c r="D47" s="283">
        <v>134</v>
      </c>
      <c r="E47" s="285">
        <f t="shared" si="0"/>
        <v>0</v>
      </c>
    </row>
    <row r="48" spans="1:5" ht="15">
      <c r="A48" s="274">
        <f t="shared" si="1"/>
        <v>16</v>
      </c>
      <c r="B48" s="275" t="s">
        <v>411</v>
      </c>
      <c r="C48" s="274"/>
      <c r="D48" s="283">
        <v>94.36</v>
      </c>
      <c r="E48" s="285">
        <f t="shared" si="0"/>
        <v>0</v>
      </c>
    </row>
    <row r="49" spans="1:5" ht="30">
      <c r="A49" s="274">
        <f t="shared" si="1"/>
        <v>17</v>
      </c>
      <c r="B49" s="276" t="s">
        <v>412</v>
      </c>
      <c r="C49" s="274"/>
      <c r="D49" s="283">
        <v>296</v>
      </c>
      <c r="E49" s="285">
        <f t="shared" si="0"/>
        <v>0</v>
      </c>
    </row>
    <row r="50" spans="1:5" ht="15">
      <c r="A50" s="274">
        <f t="shared" si="1"/>
        <v>18</v>
      </c>
      <c r="B50" s="275" t="s">
        <v>413</v>
      </c>
      <c r="C50" s="274"/>
      <c r="D50" s="283">
        <v>337</v>
      </c>
      <c r="E50" s="285">
        <f t="shared" si="0"/>
        <v>0</v>
      </c>
    </row>
    <row r="51" spans="1:5" ht="15">
      <c r="A51" s="274">
        <f t="shared" si="1"/>
        <v>19</v>
      </c>
      <c r="B51" s="275" t="s">
        <v>414</v>
      </c>
      <c r="C51" s="274"/>
      <c r="D51" s="283">
        <v>337</v>
      </c>
      <c r="E51" s="285">
        <f t="shared" si="0"/>
        <v>0</v>
      </c>
    </row>
    <row r="52" spans="1:5" ht="30">
      <c r="A52" s="274">
        <f t="shared" si="1"/>
        <v>20</v>
      </c>
      <c r="B52" s="276" t="s">
        <v>415</v>
      </c>
      <c r="C52" s="274"/>
      <c r="D52" s="283">
        <v>337</v>
      </c>
      <c r="E52" s="285">
        <f t="shared" si="0"/>
        <v>0</v>
      </c>
    </row>
    <row r="53" spans="1:5" ht="30">
      <c r="A53" s="274">
        <f t="shared" si="1"/>
        <v>21</v>
      </c>
      <c r="B53" s="276" t="s">
        <v>416</v>
      </c>
      <c r="C53" s="274"/>
      <c r="D53" s="283">
        <v>337</v>
      </c>
      <c r="E53" s="285">
        <f t="shared" si="0"/>
        <v>0</v>
      </c>
    </row>
    <row r="54" spans="1:5" ht="15">
      <c r="A54" s="274">
        <f t="shared" si="1"/>
        <v>22</v>
      </c>
      <c r="B54" s="275" t="s">
        <v>244</v>
      </c>
      <c r="C54" s="274"/>
      <c r="D54" s="283">
        <v>377</v>
      </c>
      <c r="E54" s="285">
        <f t="shared" si="0"/>
        <v>0</v>
      </c>
    </row>
    <row r="55" spans="1:5" ht="15">
      <c r="A55" s="274">
        <f t="shared" si="1"/>
        <v>23</v>
      </c>
      <c r="B55" s="275" t="s">
        <v>417</v>
      </c>
      <c r="C55" s="274"/>
      <c r="D55" s="283">
        <v>20.22</v>
      </c>
      <c r="E55" s="285">
        <f t="shared" si="0"/>
        <v>0</v>
      </c>
    </row>
    <row r="56" spans="1:5" ht="15">
      <c r="A56" s="274">
        <f t="shared" si="1"/>
        <v>24</v>
      </c>
      <c r="B56" s="275" t="s">
        <v>418</v>
      </c>
      <c r="C56" s="274"/>
      <c r="D56" s="283">
        <v>40.44</v>
      </c>
      <c r="E56" s="285">
        <f t="shared" si="0"/>
        <v>0</v>
      </c>
    </row>
    <row r="57" spans="1:5" ht="90">
      <c r="A57" s="274">
        <f t="shared" si="1"/>
        <v>25</v>
      </c>
      <c r="B57" s="276" t="s">
        <v>419</v>
      </c>
      <c r="C57" s="274"/>
      <c r="D57" s="283">
        <v>42.61</v>
      </c>
      <c r="E57" s="285">
        <f t="shared" si="0"/>
        <v>0</v>
      </c>
    </row>
    <row r="58" spans="1:5" ht="75">
      <c r="A58" s="274">
        <f t="shared" si="1"/>
        <v>26</v>
      </c>
      <c r="B58" s="276" t="s">
        <v>420</v>
      </c>
      <c r="C58" s="274"/>
      <c r="D58" s="283">
        <v>96.07</v>
      </c>
      <c r="E58" s="285">
        <f t="shared" si="0"/>
        <v>0</v>
      </c>
    </row>
    <row r="59" spans="1:5" ht="15">
      <c r="A59" s="274">
        <f t="shared" si="1"/>
        <v>27</v>
      </c>
      <c r="B59" s="275" t="s">
        <v>421</v>
      </c>
      <c r="C59" s="274"/>
      <c r="D59" s="283">
        <v>360</v>
      </c>
      <c r="E59" s="285">
        <f t="shared" si="0"/>
        <v>0</v>
      </c>
    </row>
    <row r="60" spans="1:5" ht="15">
      <c r="A60" s="274">
        <f t="shared" si="1"/>
        <v>28</v>
      </c>
      <c r="B60" s="275" t="s">
        <v>422</v>
      </c>
      <c r="C60" s="274"/>
      <c r="D60" s="283">
        <v>500</v>
      </c>
      <c r="E60" s="285">
        <f t="shared" si="0"/>
        <v>0</v>
      </c>
    </row>
    <row r="61" spans="1:5" ht="30">
      <c r="A61" s="274">
        <f t="shared" si="1"/>
        <v>29</v>
      </c>
      <c r="B61" s="276" t="s">
        <v>423</v>
      </c>
      <c r="C61" s="274"/>
      <c r="D61" s="283">
        <v>269</v>
      </c>
      <c r="E61" s="285">
        <f t="shared" si="0"/>
        <v>0</v>
      </c>
    </row>
    <row r="62" spans="1:5" ht="15">
      <c r="A62" s="274">
        <f t="shared" si="1"/>
        <v>30</v>
      </c>
      <c r="B62" s="275" t="s">
        <v>424</v>
      </c>
      <c r="C62" s="274"/>
      <c r="D62" s="283">
        <v>27.18</v>
      </c>
      <c r="E62" s="285">
        <f t="shared" si="0"/>
        <v>0</v>
      </c>
    </row>
    <row r="63" spans="1:5" ht="15">
      <c r="A63" s="274"/>
      <c r="B63" s="273" t="s">
        <v>425</v>
      </c>
      <c r="C63" s="274"/>
      <c r="D63" s="283"/>
      <c r="E63" s="285"/>
    </row>
    <row r="64" spans="1:6" ht="15">
      <c r="A64" s="274">
        <v>31</v>
      </c>
      <c r="B64" s="275" t="s">
        <v>426</v>
      </c>
      <c r="C64" s="274"/>
      <c r="D64" s="283">
        <v>70.44</v>
      </c>
      <c r="E64" s="285">
        <f t="shared" si="0"/>
        <v>0</v>
      </c>
      <c r="F64" s="176" t="s">
        <v>560</v>
      </c>
    </row>
    <row r="65" spans="1:5" ht="15">
      <c r="A65" s="274">
        <f t="shared" si="1"/>
        <v>32</v>
      </c>
      <c r="B65" s="275" t="s">
        <v>427</v>
      </c>
      <c r="C65" s="274"/>
      <c r="D65" s="283">
        <v>53.92</v>
      </c>
      <c r="E65" s="285">
        <f t="shared" si="0"/>
        <v>0</v>
      </c>
    </row>
    <row r="66" spans="1:5" ht="15">
      <c r="A66" s="274">
        <f t="shared" si="1"/>
        <v>33</v>
      </c>
      <c r="B66" s="275" t="s">
        <v>428</v>
      </c>
      <c r="C66" s="274"/>
      <c r="D66" s="283">
        <v>40.44</v>
      </c>
      <c r="E66" s="285">
        <f t="shared" si="0"/>
        <v>0</v>
      </c>
    </row>
    <row r="67" spans="1:5" ht="15">
      <c r="A67" s="274">
        <f t="shared" si="1"/>
        <v>34</v>
      </c>
      <c r="B67" s="275" t="s">
        <v>429</v>
      </c>
      <c r="C67" s="274"/>
      <c r="D67" s="283">
        <v>40.44</v>
      </c>
      <c r="E67" s="285">
        <f t="shared" si="0"/>
        <v>0</v>
      </c>
    </row>
    <row r="68" spans="1:5" ht="15">
      <c r="A68" s="274">
        <f t="shared" si="1"/>
        <v>35</v>
      </c>
      <c r="B68" s="275" t="s">
        <v>430</v>
      </c>
      <c r="C68" s="274"/>
      <c r="D68" s="283">
        <v>67.4</v>
      </c>
      <c r="E68" s="285">
        <f t="shared" si="0"/>
        <v>0</v>
      </c>
    </row>
    <row r="69" spans="1:5" ht="15">
      <c r="A69" s="274">
        <f t="shared" si="1"/>
        <v>36</v>
      </c>
      <c r="B69" s="275" t="s">
        <v>431</v>
      </c>
      <c r="C69" s="274"/>
      <c r="D69" s="283">
        <v>40.44</v>
      </c>
      <c r="E69" s="285">
        <f t="shared" si="0"/>
        <v>0</v>
      </c>
    </row>
    <row r="70" spans="1:5" ht="15">
      <c r="A70" s="274">
        <f t="shared" si="1"/>
        <v>37</v>
      </c>
      <c r="B70" s="275" t="s">
        <v>432</v>
      </c>
      <c r="C70" s="274"/>
      <c r="D70" s="283">
        <v>40.44</v>
      </c>
      <c r="E70" s="285">
        <f t="shared" si="0"/>
        <v>0</v>
      </c>
    </row>
    <row r="71" spans="1:5" ht="15">
      <c r="A71" s="274">
        <f t="shared" si="1"/>
        <v>38</v>
      </c>
      <c r="B71" s="275" t="s">
        <v>433</v>
      </c>
      <c r="C71" s="274"/>
      <c r="D71" s="283">
        <v>40.44</v>
      </c>
      <c r="E71" s="285">
        <f t="shared" si="0"/>
        <v>0</v>
      </c>
    </row>
    <row r="72" spans="1:5" ht="15">
      <c r="A72" s="274">
        <f t="shared" si="1"/>
        <v>39</v>
      </c>
      <c r="B72" s="275" t="s">
        <v>434</v>
      </c>
      <c r="C72" s="274"/>
      <c r="D72" s="283">
        <v>40.44</v>
      </c>
      <c r="E72" s="285">
        <f t="shared" si="0"/>
        <v>0</v>
      </c>
    </row>
    <row r="73" spans="1:5" ht="15">
      <c r="A73" s="274">
        <f t="shared" si="1"/>
        <v>40</v>
      </c>
      <c r="B73" s="275" t="s">
        <v>435</v>
      </c>
      <c r="C73" s="274"/>
      <c r="D73" s="283">
        <v>40.44</v>
      </c>
      <c r="E73" s="285">
        <f t="shared" si="0"/>
        <v>0</v>
      </c>
    </row>
    <row r="74" spans="1:5" ht="15">
      <c r="A74" s="274">
        <f t="shared" si="1"/>
        <v>41</v>
      </c>
      <c r="B74" s="275" t="s">
        <v>436</v>
      </c>
      <c r="C74" s="274"/>
      <c r="D74" s="283">
        <v>40.44</v>
      </c>
      <c r="E74" s="285">
        <f aca="true" t="shared" si="2" ref="E74:E137">C74*D74</f>
        <v>0</v>
      </c>
    </row>
    <row r="75" spans="1:5" ht="15">
      <c r="A75" s="274">
        <f aca="true" t="shared" si="3" ref="A75:A138">A74+1</f>
        <v>42</v>
      </c>
      <c r="B75" s="275" t="s">
        <v>437</v>
      </c>
      <c r="C75" s="274"/>
      <c r="D75" s="283">
        <v>40.44</v>
      </c>
      <c r="E75" s="285">
        <f t="shared" si="2"/>
        <v>0</v>
      </c>
    </row>
    <row r="76" spans="1:5" ht="15">
      <c r="A76" s="274">
        <f t="shared" si="3"/>
        <v>43</v>
      </c>
      <c r="B76" s="275" t="s">
        <v>438</v>
      </c>
      <c r="C76" s="274"/>
      <c r="D76" s="283">
        <v>40.44</v>
      </c>
      <c r="E76" s="285">
        <f t="shared" si="2"/>
        <v>0</v>
      </c>
    </row>
    <row r="77" spans="1:5" ht="15">
      <c r="A77" s="274">
        <f t="shared" si="3"/>
        <v>44</v>
      </c>
      <c r="B77" s="275" t="s">
        <v>439</v>
      </c>
      <c r="C77" s="274"/>
      <c r="D77" s="283">
        <v>53.92</v>
      </c>
      <c r="E77" s="285">
        <f t="shared" si="2"/>
        <v>0</v>
      </c>
    </row>
    <row r="78" spans="1:5" ht="15">
      <c r="A78" s="274">
        <f t="shared" si="3"/>
        <v>45</v>
      </c>
      <c r="B78" s="275" t="s">
        <v>440</v>
      </c>
      <c r="C78" s="274"/>
      <c r="D78" s="283">
        <v>33.7</v>
      </c>
      <c r="E78" s="285">
        <f t="shared" si="2"/>
        <v>0</v>
      </c>
    </row>
    <row r="79" spans="1:5" ht="15">
      <c r="A79" s="274">
        <f t="shared" si="3"/>
        <v>46</v>
      </c>
      <c r="B79" s="275" t="s">
        <v>441</v>
      </c>
      <c r="C79" s="274"/>
      <c r="D79" s="283">
        <v>471</v>
      </c>
      <c r="E79" s="285">
        <f t="shared" si="2"/>
        <v>0</v>
      </c>
    </row>
    <row r="80" spans="1:5" ht="15">
      <c r="A80" s="274">
        <f t="shared" si="3"/>
        <v>47</v>
      </c>
      <c r="B80" s="275" t="s">
        <v>442</v>
      </c>
      <c r="C80" s="274"/>
      <c r="D80" s="283">
        <v>33.7</v>
      </c>
      <c r="E80" s="285">
        <f t="shared" si="2"/>
        <v>0</v>
      </c>
    </row>
    <row r="81" spans="1:5" ht="15">
      <c r="A81" s="274">
        <f t="shared" si="3"/>
        <v>48</v>
      </c>
      <c r="B81" s="275" t="s">
        <v>443</v>
      </c>
      <c r="C81" s="274"/>
      <c r="D81" s="283">
        <v>33.7</v>
      </c>
      <c r="E81" s="285">
        <f t="shared" si="2"/>
        <v>0</v>
      </c>
    </row>
    <row r="82" spans="1:5" ht="15">
      <c r="A82" s="274">
        <f t="shared" si="3"/>
        <v>49</v>
      </c>
      <c r="B82" s="275" t="s">
        <v>444</v>
      </c>
      <c r="C82" s="274"/>
      <c r="D82" s="283">
        <v>107</v>
      </c>
      <c r="E82" s="285">
        <f t="shared" si="2"/>
        <v>0</v>
      </c>
    </row>
    <row r="83" spans="1:5" ht="75">
      <c r="A83" s="274">
        <f t="shared" si="3"/>
        <v>50</v>
      </c>
      <c r="B83" s="276" t="s">
        <v>445</v>
      </c>
      <c r="C83" s="274"/>
      <c r="D83" s="283">
        <v>52.18</v>
      </c>
      <c r="E83" s="285">
        <f t="shared" si="2"/>
        <v>0</v>
      </c>
    </row>
    <row r="84" spans="1:5" ht="15">
      <c r="A84" s="274">
        <f t="shared" si="3"/>
        <v>51</v>
      </c>
      <c r="B84" s="275" t="s">
        <v>446</v>
      </c>
      <c r="C84" s="274"/>
      <c r="D84" s="283">
        <v>53.92</v>
      </c>
      <c r="E84" s="285">
        <f t="shared" si="2"/>
        <v>0</v>
      </c>
    </row>
    <row r="85" spans="1:5" ht="15">
      <c r="A85" s="274">
        <f t="shared" si="3"/>
        <v>52</v>
      </c>
      <c r="B85" s="275" t="s">
        <v>447</v>
      </c>
      <c r="C85" s="274"/>
      <c r="D85" s="283">
        <v>67.4</v>
      </c>
      <c r="E85" s="285">
        <f t="shared" si="2"/>
        <v>0</v>
      </c>
    </row>
    <row r="86" spans="1:5" ht="15">
      <c r="A86" s="274">
        <f t="shared" si="3"/>
        <v>53</v>
      </c>
      <c r="B86" s="275" t="s">
        <v>448</v>
      </c>
      <c r="C86" s="274"/>
      <c r="D86" s="283">
        <v>74.14</v>
      </c>
      <c r="E86" s="285">
        <f t="shared" si="2"/>
        <v>0</v>
      </c>
    </row>
    <row r="87" spans="1:5" ht="15">
      <c r="A87" s="274">
        <f t="shared" si="3"/>
        <v>54</v>
      </c>
      <c r="B87" s="275" t="s">
        <v>449</v>
      </c>
      <c r="C87" s="274"/>
      <c r="D87" s="283">
        <v>229</v>
      </c>
      <c r="E87" s="285">
        <f t="shared" si="2"/>
        <v>0</v>
      </c>
    </row>
    <row r="88" spans="1:5" ht="15">
      <c r="A88" s="274">
        <f t="shared" si="3"/>
        <v>55</v>
      </c>
      <c r="B88" s="275" t="s">
        <v>450</v>
      </c>
      <c r="C88" s="274"/>
      <c r="D88" s="283">
        <v>203</v>
      </c>
      <c r="E88" s="285">
        <f t="shared" si="2"/>
        <v>0</v>
      </c>
    </row>
    <row r="89" spans="1:5" ht="15">
      <c r="A89" s="274"/>
      <c r="B89" s="273" t="s">
        <v>451</v>
      </c>
      <c r="C89" s="274"/>
      <c r="D89" s="283"/>
      <c r="E89" s="285">
        <f t="shared" si="2"/>
        <v>0</v>
      </c>
    </row>
    <row r="90" spans="1:5" ht="15">
      <c r="A90" s="274">
        <v>56</v>
      </c>
      <c r="B90" s="275" t="s">
        <v>452</v>
      </c>
      <c r="C90" s="274"/>
      <c r="D90" s="283">
        <v>156</v>
      </c>
      <c r="E90" s="285">
        <f t="shared" si="2"/>
        <v>0</v>
      </c>
    </row>
    <row r="91" spans="1:5" ht="15">
      <c r="A91" s="274">
        <f t="shared" si="3"/>
        <v>57</v>
      </c>
      <c r="B91" s="275" t="s">
        <v>453</v>
      </c>
      <c r="C91" s="274"/>
      <c r="D91" s="283">
        <v>202</v>
      </c>
      <c r="E91" s="285">
        <f t="shared" si="2"/>
        <v>0</v>
      </c>
    </row>
    <row r="92" spans="1:5" ht="15">
      <c r="A92" s="274">
        <f t="shared" si="3"/>
        <v>58</v>
      </c>
      <c r="B92" s="275" t="s">
        <v>454</v>
      </c>
      <c r="C92" s="274"/>
      <c r="D92" s="283">
        <v>175</v>
      </c>
      <c r="E92" s="285">
        <f t="shared" si="2"/>
        <v>0</v>
      </c>
    </row>
    <row r="93" spans="1:5" ht="15">
      <c r="A93" s="274">
        <f t="shared" si="3"/>
        <v>59</v>
      </c>
      <c r="B93" s="275" t="s">
        <v>455</v>
      </c>
      <c r="C93" s="274"/>
      <c r="D93" s="283">
        <v>228</v>
      </c>
      <c r="E93" s="285">
        <f t="shared" si="2"/>
        <v>0</v>
      </c>
    </row>
    <row r="94" spans="1:5" ht="15">
      <c r="A94" s="274">
        <f t="shared" si="3"/>
        <v>60</v>
      </c>
      <c r="B94" s="275" t="s">
        <v>456</v>
      </c>
      <c r="C94" s="274"/>
      <c r="D94" s="283">
        <v>235</v>
      </c>
      <c r="E94" s="285">
        <f t="shared" si="2"/>
        <v>0</v>
      </c>
    </row>
    <row r="95" spans="1:5" ht="15">
      <c r="A95" s="274">
        <f t="shared" si="3"/>
        <v>61</v>
      </c>
      <c r="B95" s="275" t="s">
        <v>457</v>
      </c>
      <c r="C95" s="274"/>
      <c r="D95" s="283">
        <v>235</v>
      </c>
      <c r="E95" s="285">
        <f t="shared" si="2"/>
        <v>0</v>
      </c>
    </row>
    <row r="96" spans="1:5" ht="15">
      <c r="A96" s="274">
        <f t="shared" si="3"/>
        <v>62</v>
      </c>
      <c r="B96" s="275" t="s">
        <v>458</v>
      </c>
      <c r="C96" s="274"/>
      <c r="D96" s="283">
        <v>80.88</v>
      </c>
      <c r="E96" s="285">
        <f t="shared" si="2"/>
        <v>0</v>
      </c>
    </row>
    <row r="97" spans="1:5" ht="15">
      <c r="A97" s="274">
        <f t="shared" si="3"/>
        <v>63</v>
      </c>
      <c r="B97" s="275" t="s">
        <v>459</v>
      </c>
      <c r="C97" s="274"/>
      <c r="D97" s="283">
        <v>80.88</v>
      </c>
      <c r="E97" s="285">
        <f t="shared" si="2"/>
        <v>0</v>
      </c>
    </row>
    <row r="98" spans="1:5" ht="15">
      <c r="A98" s="274">
        <f t="shared" si="3"/>
        <v>64</v>
      </c>
      <c r="B98" s="275" t="s">
        <v>460</v>
      </c>
      <c r="C98" s="274"/>
      <c r="D98" s="283">
        <v>80.88</v>
      </c>
      <c r="E98" s="285">
        <f t="shared" si="2"/>
        <v>0</v>
      </c>
    </row>
    <row r="99" spans="1:5" ht="15">
      <c r="A99" s="274">
        <f t="shared" si="3"/>
        <v>65</v>
      </c>
      <c r="B99" s="275" t="s">
        <v>461</v>
      </c>
      <c r="C99" s="274"/>
      <c r="D99" s="283">
        <v>80.88</v>
      </c>
      <c r="E99" s="285">
        <f t="shared" si="2"/>
        <v>0</v>
      </c>
    </row>
    <row r="100" spans="1:5" ht="15">
      <c r="A100" s="274">
        <f t="shared" si="3"/>
        <v>66</v>
      </c>
      <c r="B100" s="275" t="s">
        <v>462</v>
      </c>
      <c r="C100" s="274"/>
      <c r="D100" s="283">
        <v>80.88</v>
      </c>
      <c r="E100" s="285">
        <f t="shared" si="2"/>
        <v>0</v>
      </c>
    </row>
    <row r="101" spans="1:5" ht="15">
      <c r="A101" s="274">
        <f t="shared" si="3"/>
        <v>67</v>
      </c>
      <c r="B101" s="275" t="s">
        <v>463</v>
      </c>
      <c r="C101" s="274"/>
      <c r="D101" s="283">
        <v>80.88</v>
      </c>
      <c r="E101" s="285">
        <f t="shared" si="2"/>
        <v>0</v>
      </c>
    </row>
    <row r="102" spans="1:5" ht="15">
      <c r="A102" s="274">
        <f t="shared" si="3"/>
        <v>68</v>
      </c>
      <c r="B102" s="275" t="s">
        <v>464</v>
      </c>
      <c r="C102" s="274"/>
      <c r="D102" s="283">
        <v>80.88</v>
      </c>
      <c r="E102" s="285">
        <f t="shared" si="2"/>
        <v>0</v>
      </c>
    </row>
    <row r="103" spans="1:5" ht="15">
      <c r="A103" s="274">
        <f t="shared" si="3"/>
        <v>69</v>
      </c>
      <c r="B103" s="275" t="s">
        <v>465</v>
      </c>
      <c r="C103" s="274"/>
      <c r="D103" s="283">
        <v>202</v>
      </c>
      <c r="E103" s="285">
        <f t="shared" si="2"/>
        <v>0</v>
      </c>
    </row>
    <row r="104" spans="1:5" ht="15">
      <c r="A104" s="274">
        <f t="shared" si="3"/>
        <v>70</v>
      </c>
      <c r="B104" s="275" t="s">
        <v>466</v>
      </c>
      <c r="C104" s="274"/>
      <c r="D104" s="283">
        <v>202</v>
      </c>
      <c r="E104" s="285">
        <f t="shared" si="2"/>
        <v>0</v>
      </c>
    </row>
    <row r="105" spans="1:5" ht="15">
      <c r="A105" s="274">
        <f t="shared" si="3"/>
        <v>71</v>
      </c>
      <c r="B105" s="275" t="s">
        <v>467</v>
      </c>
      <c r="C105" s="274"/>
      <c r="D105" s="283">
        <v>445</v>
      </c>
      <c r="E105" s="285">
        <f t="shared" si="2"/>
        <v>0</v>
      </c>
    </row>
    <row r="106" spans="1:5" ht="15">
      <c r="A106" s="274">
        <f t="shared" si="3"/>
        <v>72</v>
      </c>
      <c r="B106" s="275" t="s">
        <v>468</v>
      </c>
      <c r="C106" s="274"/>
      <c r="D106" s="283">
        <v>505</v>
      </c>
      <c r="E106" s="285">
        <f t="shared" si="2"/>
        <v>0</v>
      </c>
    </row>
    <row r="107" spans="1:5" ht="15">
      <c r="A107" s="274">
        <f t="shared" si="3"/>
        <v>73</v>
      </c>
      <c r="B107" s="275" t="s">
        <v>283</v>
      </c>
      <c r="C107" s="274"/>
      <c r="D107" s="283">
        <v>539</v>
      </c>
      <c r="E107" s="285">
        <f t="shared" si="2"/>
        <v>0</v>
      </c>
    </row>
    <row r="108" spans="1:5" ht="15">
      <c r="A108" s="274">
        <f t="shared" si="3"/>
        <v>74</v>
      </c>
      <c r="B108" s="275" t="s">
        <v>284</v>
      </c>
      <c r="C108" s="274"/>
      <c r="D108" s="283">
        <v>505</v>
      </c>
      <c r="E108" s="285">
        <f t="shared" si="2"/>
        <v>0</v>
      </c>
    </row>
    <row r="109" spans="1:5" ht="15">
      <c r="A109" s="274">
        <f t="shared" si="3"/>
        <v>75</v>
      </c>
      <c r="B109" s="275" t="s">
        <v>285</v>
      </c>
      <c r="C109" s="274"/>
      <c r="D109" s="283">
        <v>528</v>
      </c>
      <c r="E109" s="285">
        <f t="shared" si="2"/>
        <v>0</v>
      </c>
    </row>
    <row r="110" spans="1:5" ht="15">
      <c r="A110" s="274">
        <f t="shared" si="3"/>
        <v>76</v>
      </c>
      <c r="B110" s="275" t="s">
        <v>469</v>
      </c>
      <c r="C110" s="274"/>
      <c r="D110" s="283">
        <v>469</v>
      </c>
      <c r="E110" s="285">
        <f t="shared" si="2"/>
        <v>0</v>
      </c>
    </row>
    <row r="111" spans="1:5" ht="15">
      <c r="A111" s="274">
        <f t="shared" si="3"/>
        <v>77</v>
      </c>
      <c r="B111" s="275" t="s">
        <v>470</v>
      </c>
      <c r="C111" s="274"/>
      <c r="D111" s="283">
        <v>485</v>
      </c>
      <c r="E111" s="285">
        <f t="shared" si="2"/>
        <v>0</v>
      </c>
    </row>
    <row r="112" spans="1:5" ht="30">
      <c r="A112" s="274">
        <f t="shared" si="3"/>
        <v>78</v>
      </c>
      <c r="B112" s="276" t="s">
        <v>471</v>
      </c>
      <c r="C112" s="274"/>
      <c r="D112" s="283">
        <v>539</v>
      </c>
      <c r="E112" s="285">
        <f t="shared" si="2"/>
        <v>0</v>
      </c>
    </row>
    <row r="113" spans="1:5" ht="30">
      <c r="A113" s="274">
        <f t="shared" si="3"/>
        <v>79</v>
      </c>
      <c r="B113" s="276" t="s">
        <v>472</v>
      </c>
      <c r="C113" s="274"/>
      <c r="D113" s="283">
        <v>539</v>
      </c>
      <c r="E113" s="285">
        <f t="shared" si="2"/>
        <v>0</v>
      </c>
    </row>
    <row r="114" spans="1:5" ht="30">
      <c r="A114" s="274">
        <f t="shared" si="3"/>
        <v>80</v>
      </c>
      <c r="B114" s="276" t="s">
        <v>473</v>
      </c>
      <c r="C114" s="274"/>
      <c r="D114" s="283">
        <v>539</v>
      </c>
      <c r="E114" s="285">
        <f t="shared" si="2"/>
        <v>0</v>
      </c>
    </row>
    <row r="115" spans="1:5" ht="30">
      <c r="A115" s="274">
        <f t="shared" si="3"/>
        <v>81</v>
      </c>
      <c r="B115" s="276" t="s">
        <v>474</v>
      </c>
      <c r="C115" s="274"/>
      <c r="D115" s="283">
        <v>242</v>
      </c>
      <c r="E115" s="285">
        <f t="shared" si="2"/>
        <v>0</v>
      </c>
    </row>
    <row r="116" spans="1:5" ht="30">
      <c r="A116" s="274">
        <f t="shared" si="3"/>
        <v>82</v>
      </c>
      <c r="B116" s="276" t="s">
        <v>475</v>
      </c>
      <c r="C116" s="274"/>
      <c r="D116" s="283">
        <v>242</v>
      </c>
      <c r="E116" s="285">
        <f t="shared" si="2"/>
        <v>0</v>
      </c>
    </row>
    <row r="117" spans="1:5" ht="30">
      <c r="A117" s="274">
        <f t="shared" si="3"/>
        <v>83</v>
      </c>
      <c r="B117" s="276" t="s">
        <v>476</v>
      </c>
      <c r="C117" s="274"/>
      <c r="D117" s="283">
        <v>242</v>
      </c>
      <c r="E117" s="285">
        <f t="shared" si="2"/>
        <v>0</v>
      </c>
    </row>
    <row r="118" spans="1:5" ht="30">
      <c r="A118" s="274">
        <f t="shared" si="3"/>
        <v>84</v>
      </c>
      <c r="B118" s="276" t="s">
        <v>477</v>
      </c>
      <c r="C118" s="274"/>
      <c r="D118" s="283">
        <v>242</v>
      </c>
      <c r="E118" s="285">
        <f t="shared" si="2"/>
        <v>0</v>
      </c>
    </row>
    <row r="119" spans="1:5" ht="15">
      <c r="A119" s="274">
        <f t="shared" si="3"/>
        <v>85</v>
      </c>
      <c r="B119" s="275" t="s">
        <v>478</v>
      </c>
      <c r="C119" s="274"/>
      <c r="D119" s="283">
        <v>505</v>
      </c>
      <c r="E119" s="285">
        <f t="shared" si="2"/>
        <v>0</v>
      </c>
    </row>
    <row r="120" spans="1:5" ht="15">
      <c r="A120" s="274">
        <f t="shared" si="3"/>
        <v>86</v>
      </c>
      <c r="B120" s="275" t="s">
        <v>479</v>
      </c>
      <c r="C120" s="274"/>
      <c r="D120" s="283">
        <v>539</v>
      </c>
      <c r="E120" s="285">
        <f t="shared" si="2"/>
        <v>0</v>
      </c>
    </row>
    <row r="121" spans="1:5" ht="15">
      <c r="A121" s="274">
        <f t="shared" si="3"/>
        <v>87</v>
      </c>
      <c r="B121" s="275" t="s">
        <v>480</v>
      </c>
      <c r="C121" s="274"/>
      <c r="D121" s="283">
        <v>539</v>
      </c>
      <c r="E121" s="285">
        <f t="shared" si="2"/>
        <v>0</v>
      </c>
    </row>
    <row r="122" spans="1:5" ht="15">
      <c r="A122" s="274">
        <f t="shared" si="3"/>
        <v>88</v>
      </c>
      <c r="B122" s="275" t="s">
        <v>481</v>
      </c>
      <c r="C122" s="274"/>
      <c r="D122" s="283">
        <v>539</v>
      </c>
      <c r="E122" s="285">
        <f t="shared" si="2"/>
        <v>0</v>
      </c>
    </row>
    <row r="123" spans="1:5" ht="15">
      <c r="A123" s="274">
        <f t="shared" si="3"/>
        <v>89</v>
      </c>
      <c r="B123" s="275" t="s">
        <v>482</v>
      </c>
      <c r="C123" s="274"/>
      <c r="D123" s="283">
        <v>539</v>
      </c>
      <c r="E123" s="285">
        <f t="shared" si="2"/>
        <v>0</v>
      </c>
    </row>
    <row r="124" spans="1:5" ht="15">
      <c r="A124" s="274">
        <f t="shared" si="3"/>
        <v>90</v>
      </c>
      <c r="B124" s="275" t="s">
        <v>483</v>
      </c>
      <c r="C124" s="274"/>
      <c r="D124" s="283">
        <v>539</v>
      </c>
      <c r="E124" s="285">
        <f t="shared" si="2"/>
        <v>0</v>
      </c>
    </row>
    <row r="125" spans="1:5" ht="15">
      <c r="A125" s="274">
        <f t="shared" si="3"/>
        <v>91</v>
      </c>
      <c r="B125" s="275" t="s">
        <v>484</v>
      </c>
      <c r="C125" s="274"/>
      <c r="D125" s="283">
        <v>539</v>
      </c>
      <c r="E125" s="285">
        <f t="shared" si="2"/>
        <v>0</v>
      </c>
    </row>
    <row r="126" spans="1:5" ht="15">
      <c r="A126" s="274">
        <f t="shared" si="3"/>
        <v>92</v>
      </c>
      <c r="B126" s="275" t="s">
        <v>485</v>
      </c>
      <c r="C126" s="274"/>
      <c r="D126" s="283">
        <v>539</v>
      </c>
      <c r="E126" s="285">
        <f t="shared" si="2"/>
        <v>0</v>
      </c>
    </row>
    <row r="127" spans="1:5" ht="15">
      <c r="A127" s="274">
        <f t="shared" si="3"/>
        <v>93</v>
      </c>
      <c r="B127" s="275" t="s">
        <v>486</v>
      </c>
      <c r="C127" s="274"/>
      <c r="D127" s="283">
        <v>539</v>
      </c>
      <c r="E127" s="285">
        <f t="shared" si="2"/>
        <v>0</v>
      </c>
    </row>
    <row r="128" spans="1:5" ht="15">
      <c r="A128" s="274">
        <f t="shared" si="3"/>
        <v>94</v>
      </c>
      <c r="B128" s="275" t="s">
        <v>487</v>
      </c>
      <c r="C128" s="274"/>
      <c r="D128" s="283">
        <v>539</v>
      </c>
      <c r="E128" s="285">
        <f t="shared" si="2"/>
        <v>0</v>
      </c>
    </row>
    <row r="129" spans="1:5" ht="15">
      <c r="A129" s="274">
        <f t="shared" si="3"/>
        <v>95</v>
      </c>
      <c r="B129" s="275" t="s">
        <v>488</v>
      </c>
      <c r="C129" s="274"/>
      <c r="D129" s="283">
        <v>539</v>
      </c>
      <c r="E129" s="285">
        <f t="shared" si="2"/>
        <v>0</v>
      </c>
    </row>
    <row r="130" spans="1:5" ht="15">
      <c r="A130" s="274">
        <f t="shared" si="3"/>
        <v>96</v>
      </c>
      <c r="B130" s="275" t="s">
        <v>489</v>
      </c>
      <c r="C130" s="274"/>
      <c r="D130" s="283">
        <v>943</v>
      </c>
      <c r="E130" s="285">
        <f t="shared" si="2"/>
        <v>0</v>
      </c>
    </row>
    <row r="131" spans="1:5" ht="15">
      <c r="A131" s="274">
        <f t="shared" si="3"/>
        <v>97</v>
      </c>
      <c r="B131" s="275" t="s">
        <v>490</v>
      </c>
      <c r="C131" s="274"/>
      <c r="D131" s="283">
        <v>585</v>
      </c>
      <c r="E131" s="285">
        <f t="shared" si="2"/>
        <v>0</v>
      </c>
    </row>
    <row r="132" spans="1:5" ht="15">
      <c r="A132" s="274">
        <f t="shared" si="3"/>
        <v>98</v>
      </c>
      <c r="B132" s="275" t="s">
        <v>491</v>
      </c>
      <c r="C132" s="274"/>
      <c r="D132" s="283">
        <v>606</v>
      </c>
      <c r="E132" s="285">
        <f t="shared" si="2"/>
        <v>0</v>
      </c>
    </row>
    <row r="133" spans="1:5" ht="15">
      <c r="A133" s="274">
        <f t="shared" si="3"/>
        <v>99</v>
      </c>
      <c r="B133" s="275" t="s">
        <v>492</v>
      </c>
      <c r="C133" s="274"/>
      <c r="D133" s="283">
        <v>606</v>
      </c>
      <c r="E133" s="285">
        <f t="shared" si="2"/>
        <v>0</v>
      </c>
    </row>
    <row r="134" spans="1:5" ht="15">
      <c r="A134" s="274">
        <f t="shared" si="3"/>
        <v>100</v>
      </c>
      <c r="B134" s="275" t="s">
        <v>493</v>
      </c>
      <c r="C134" s="274"/>
      <c r="D134" s="283">
        <v>606</v>
      </c>
      <c r="E134" s="285">
        <f t="shared" si="2"/>
        <v>0</v>
      </c>
    </row>
    <row r="135" spans="1:5" ht="15">
      <c r="A135" s="274">
        <f t="shared" si="3"/>
        <v>101</v>
      </c>
      <c r="B135" s="275" t="s">
        <v>494</v>
      </c>
      <c r="C135" s="274"/>
      <c r="D135" s="283">
        <v>489</v>
      </c>
      <c r="E135" s="285">
        <f t="shared" si="2"/>
        <v>0</v>
      </c>
    </row>
    <row r="136" spans="1:5" ht="15">
      <c r="A136" s="274">
        <f t="shared" si="3"/>
        <v>102</v>
      </c>
      <c r="B136" s="275" t="s">
        <v>495</v>
      </c>
      <c r="C136" s="274"/>
      <c r="D136" s="283">
        <v>489</v>
      </c>
      <c r="E136" s="285">
        <f t="shared" si="2"/>
        <v>0</v>
      </c>
    </row>
    <row r="137" spans="1:5" ht="15">
      <c r="A137" s="274">
        <f t="shared" si="3"/>
        <v>103</v>
      </c>
      <c r="B137" s="275" t="s">
        <v>496</v>
      </c>
      <c r="C137" s="274"/>
      <c r="D137" s="283">
        <v>489</v>
      </c>
      <c r="E137" s="285">
        <f t="shared" si="2"/>
        <v>0</v>
      </c>
    </row>
    <row r="138" spans="1:5" ht="15">
      <c r="A138" s="274">
        <f t="shared" si="3"/>
        <v>104</v>
      </c>
      <c r="B138" s="275" t="s">
        <v>497</v>
      </c>
      <c r="C138" s="274"/>
      <c r="D138" s="283">
        <v>585</v>
      </c>
      <c r="E138" s="285">
        <f aca="true" t="shared" si="4" ref="E138:E200">C138*D138</f>
        <v>0</v>
      </c>
    </row>
    <row r="139" spans="1:5" ht="15">
      <c r="A139" s="274">
        <f aca="true" t="shared" si="5" ref="A139:A200">A138+1</f>
        <v>105</v>
      </c>
      <c r="B139" s="275" t="s">
        <v>498</v>
      </c>
      <c r="C139" s="274"/>
      <c r="D139" s="283">
        <v>585</v>
      </c>
      <c r="E139" s="285">
        <f t="shared" si="4"/>
        <v>0</v>
      </c>
    </row>
    <row r="140" spans="1:5" ht="15">
      <c r="A140" s="274">
        <f t="shared" si="5"/>
        <v>106</v>
      </c>
      <c r="B140" s="275" t="s">
        <v>499</v>
      </c>
      <c r="C140" s="274"/>
      <c r="D140" s="283">
        <v>580</v>
      </c>
      <c r="E140" s="285">
        <f t="shared" si="4"/>
        <v>0</v>
      </c>
    </row>
    <row r="141" spans="1:5" ht="15">
      <c r="A141" s="274">
        <f t="shared" si="5"/>
        <v>107</v>
      </c>
      <c r="B141" s="275" t="s">
        <v>500</v>
      </c>
      <c r="C141" s="274"/>
      <c r="D141" s="283">
        <v>587</v>
      </c>
      <c r="E141" s="285">
        <f t="shared" si="4"/>
        <v>0</v>
      </c>
    </row>
    <row r="142" spans="1:5" ht="15">
      <c r="A142" s="274">
        <f t="shared" si="5"/>
        <v>108</v>
      </c>
      <c r="B142" s="275" t="s">
        <v>501</v>
      </c>
      <c r="C142" s="274"/>
      <c r="D142" s="283">
        <v>587</v>
      </c>
      <c r="E142" s="285">
        <f t="shared" si="4"/>
        <v>0</v>
      </c>
    </row>
    <row r="143" spans="1:5" ht="15">
      <c r="A143" s="274">
        <f t="shared" si="5"/>
        <v>109</v>
      </c>
      <c r="B143" s="275" t="s">
        <v>502</v>
      </c>
      <c r="C143" s="274"/>
      <c r="D143" s="283">
        <v>587</v>
      </c>
      <c r="E143" s="285">
        <f t="shared" si="4"/>
        <v>0</v>
      </c>
    </row>
    <row r="144" spans="1:5" ht="15">
      <c r="A144" s="274">
        <f t="shared" si="5"/>
        <v>110</v>
      </c>
      <c r="B144" s="275" t="s">
        <v>503</v>
      </c>
      <c r="C144" s="274"/>
      <c r="D144" s="283">
        <v>587</v>
      </c>
      <c r="E144" s="285">
        <f t="shared" si="4"/>
        <v>0</v>
      </c>
    </row>
    <row r="145" spans="1:5" ht="15">
      <c r="A145" s="274">
        <f t="shared" si="5"/>
        <v>111</v>
      </c>
      <c r="B145" s="275" t="s">
        <v>504</v>
      </c>
      <c r="C145" s="274"/>
      <c r="D145" s="283">
        <v>587</v>
      </c>
      <c r="E145" s="285">
        <f t="shared" si="4"/>
        <v>0</v>
      </c>
    </row>
    <row r="146" spans="1:5" ht="15">
      <c r="A146" s="274">
        <f t="shared" si="5"/>
        <v>112</v>
      </c>
      <c r="B146" s="275" t="s">
        <v>505</v>
      </c>
      <c r="C146" s="274"/>
      <c r="D146" s="283">
        <v>587</v>
      </c>
      <c r="E146" s="285">
        <f t="shared" si="4"/>
        <v>0</v>
      </c>
    </row>
    <row r="147" spans="1:5" ht="15">
      <c r="A147" s="274">
        <f t="shared" si="5"/>
        <v>113</v>
      </c>
      <c r="B147" s="275" t="s">
        <v>506</v>
      </c>
      <c r="C147" s="274"/>
      <c r="D147" s="283">
        <v>587</v>
      </c>
      <c r="E147" s="285">
        <f t="shared" si="4"/>
        <v>0</v>
      </c>
    </row>
    <row r="148" spans="1:5" ht="15">
      <c r="A148" s="274">
        <f t="shared" si="5"/>
        <v>114</v>
      </c>
      <c r="B148" s="275" t="s">
        <v>507</v>
      </c>
      <c r="C148" s="274"/>
      <c r="D148" s="283">
        <v>606</v>
      </c>
      <c r="E148" s="285">
        <f t="shared" si="4"/>
        <v>0</v>
      </c>
    </row>
    <row r="149" spans="1:5" ht="15">
      <c r="A149" s="274">
        <f t="shared" si="5"/>
        <v>115</v>
      </c>
      <c r="B149" s="275" t="s">
        <v>508</v>
      </c>
      <c r="C149" s="274"/>
      <c r="D149" s="283">
        <v>850</v>
      </c>
      <c r="E149" s="285">
        <f t="shared" si="4"/>
        <v>0</v>
      </c>
    </row>
    <row r="150" spans="1:5" ht="15">
      <c r="A150" s="274">
        <f t="shared" si="5"/>
        <v>116</v>
      </c>
      <c r="B150" s="275" t="s">
        <v>509</v>
      </c>
      <c r="C150" s="274"/>
      <c r="D150" s="283">
        <v>850</v>
      </c>
      <c r="E150" s="285">
        <f t="shared" si="4"/>
        <v>0</v>
      </c>
    </row>
    <row r="151" spans="1:5" ht="15">
      <c r="A151" s="274">
        <f t="shared" si="5"/>
        <v>117</v>
      </c>
      <c r="B151" s="275" t="s">
        <v>510</v>
      </c>
      <c r="C151" s="274"/>
      <c r="D151" s="283">
        <v>850</v>
      </c>
      <c r="E151" s="285">
        <f t="shared" si="4"/>
        <v>0</v>
      </c>
    </row>
    <row r="152" spans="1:5" ht="15">
      <c r="A152" s="274">
        <f t="shared" si="5"/>
        <v>118</v>
      </c>
      <c r="B152" s="275" t="s">
        <v>511</v>
      </c>
      <c r="C152" s="274"/>
      <c r="D152" s="283">
        <v>850</v>
      </c>
      <c r="E152" s="285">
        <f t="shared" si="4"/>
        <v>0</v>
      </c>
    </row>
    <row r="153" spans="1:5" ht="15">
      <c r="A153" s="274">
        <f t="shared" si="5"/>
        <v>119</v>
      </c>
      <c r="B153" s="275" t="s">
        <v>512</v>
      </c>
      <c r="C153" s="274"/>
      <c r="D153" s="283">
        <v>850</v>
      </c>
      <c r="E153" s="285">
        <f t="shared" si="4"/>
        <v>0</v>
      </c>
    </row>
    <row r="154" spans="1:5" ht="15">
      <c r="A154" s="274">
        <f t="shared" si="5"/>
        <v>120</v>
      </c>
      <c r="B154" s="275" t="s">
        <v>513</v>
      </c>
      <c r="C154" s="274"/>
      <c r="D154" s="283">
        <v>850</v>
      </c>
      <c r="E154" s="285">
        <f t="shared" si="4"/>
        <v>0</v>
      </c>
    </row>
    <row r="155" spans="1:5" ht="15">
      <c r="A155" s="274">
        <f t="shared" si="5"/>
        <v>121</v>
      </c>
      <c r="B155" s="275" t="s">
        <v>514</v>
      </c>
      <c r="C155" s="274"/>
      <c r="D155" s="283">
        <v>850</v>
      </c>
      <c r="E155" s="285">
        <f t="shared" si="4"/>
        <v>0</v>
      </c>
    </row>
    <row r="156" spans="1:5" ht="15">
      <c r="A156" s="274">
        <f t="shared" si="5"/>
        <v>122</v>
      </c>
      <c r="B156" s="275" t="s">
        <v>515</v>
      </c>
      <c r="C156" s="274"/>
      <c r="D156" s="283">
        <v>850</v>
      </c>
      <c r="E156" s="285">
        <f t="shared" si="4"/>
        <v>0</v>
      </c>
    </row>
    <row r="157" spans="1:5" ht="15">
      <c r="A157" s="274">
        <f t="shared" si="5"/>
        <v>123</v>
      </c>
      <c r="B157" s="275" t="s">
        <v>516</v>
      </c>
      <c r="C157" s="274"/>
      <c r="D157" s="283">
        <v>850</v>
      </c>
      <c r="E157" s="285">
        <f t="shared" si="4"/>
        <v>0</v>
      </c>
    </row>
    <row r="158" spans="1:5" ht="15">
      <c r="A158" s="274">
        <f t="shared" si="5"/>
        <v>124</v>
      </c>
      <c r="B158" s="275" t="s">
        <v>517</v>
      </c>
      <c r="C158" s="274"/>
      <c r="D158" s="283">
        <v>850</v>
      </c>
      <c r="E158" s="285">
        <f t="shared" si="4"/>
        <v>0</v>
      </c>
    </row>
    <row r="159" spans="1:5" ht="15">
      <c r="A159" s="274">
        <f t="shared" si="5"/>
        <v>125</v>
      </c>
      <c r="B159" s="275" t="s">
        <v>518</v>
      </c>
      <c r="C159" s="274"/>
      <c r="D159" s="283">
        <v>850</v>
      </c>
      <c r="E159" s="285">
        <f t="shared" si="4"/>
        <v>0</v>
      </c>
    </row>
    <row r="160" spans="1:5" ht="15">
      <c r="A160" s="274">
        <f t="shared" si="5"/>
        <v>126</v>
      </c>
      <c r="B160" s="275" t="s">
        <v>519</v>
      </c>
      <c r="C160" s="274"/>
      <c r="D160" s="283">
        <v>850</v>
      </c>
      <c r="E160" s="285">
        <f t="shared" si="4"/>
        <v>0</v>
      </c>
    </row>
    <row r="161" spans="1:5" ht="15">
      <c r="A161" s="274">
        <f t="shared" si="5"/>
        <v>127</v>
      </c>
      <c r="B161" s="275" t="s">
        <v>520</v>
      </c>
      <c r="C161" s="274"/>
      <c r="D161" s="283">
        <v>850</v>
      </c>
      <c r="E161" s="285">
        <f t="shared" si="4"/>
        <v>0</v>
      </c>
    </row>
    <row r="162" spans="1:5" ht="15">
      <c r="A162" s="274">
        <f t="shared" si="5"/>
        <v>128</v>
      </c>
      <c r="B162" s="275" t="s">
        <v>521</v>
      </c>
      <c r="C162" s="274"/>
      <c r="D162" s="283">
        <v>850</v>
      </c>
      <c r="E162" s="285">
        <f t="shared" si="4"/>
        <v>0</v>
      </c>
    </row>
    <row r="163" spans="1:5" ht="15">
      <c r="A163" s="274">
        <f t="shared" si="5"/>
        <v>129</v>
      </c>
      <c r="B163" s="275" t="s">
        <v>522</v>
      </c>
      <c r="C163" s="274"/>
      <c r="D163" s="283">
        <v>850</v>
      </c>
      <c r="E163" s="285">
        <f t="shared" si="4"/>
        <v>0</v>
      </c>
    </row>
    <row r="164" spans="1:5" ht="15">
      <c r="A164" s="274">
        <f t="shared" si="5"/>
        <v>130</v>
      </c>
      <c r="B164" s="275" t="s">
        <v>523</v>
      </c>
      <c r="C164" s="274"/>
      <c r="D164" s="283">
        <v>850</v>
      </c>
      <c r="E164" s="285">
        <f t="shared" si="4"/>
        <v>0</v>
      </c>
    </row>
    <row r="165" spans="1:5" ht="15">
      <c r="A165" s="274">
        <f t="shared" si="5"/>
        <v>131</v>
      </c>
      <c r="B165" s="275" t="s">
        <v>524</v>
      </c>
      <c r="C165" s="274"/>
      <c r="D165" s="283">
        <v>850</v>
      </c>
      <c r="E165" s="285">
        <f t="shared" si="4"/>
        <v>0</v>
      </c>
    </row>
    <row r="166" spans="1:5" ht="15">
      <c r="A166" s="274">
        <f t="shared" si="5"/>
        <v>132</v>
      </c>
      <c r="B166" s="275" t="s">
        <v>525</v>
      </c>
      <c r="C166" s="274"/>
      <c r="D166" s="283">
        <v>606</v>
      </c>
      <c r="E166" s="285">
        <f t="shared" si="4"/>
        <v>0</v>
      </c>
    </row>
    <row r="167" spans="1:5" ht="15">
      <c r="A167" s="274">
        <f t="shared" si="5"/>
        <v>133</v>
      </c>
      <c r="B167" s="275" t="s">
        <v>526</v>
      </c>
      <c r="C167" s="274"/>
      <c r="D167" s="283">
        <v>850</v>
      </c>
      <c r="E167" s="285">
        <f t="shared" si="4"/>
        <v>0</v>
      </c>
    </row>
    <row r="168" spans="1:5" ht="15">
      <c r="A168" s="274">
        <f t="shared" si="5"/>
        <v>134</v>
      </c>
      <c r="B168" s="275" t="s">
        <v>527</v>
      </c>
      <c r="C168" s="274"/>
      <c r="D168" s="283">
        <v>850</v>
      </c>
      <c r="E168" s="285">
        <f t="shared" si="4"/>
        <v>0</v>
      </c>
    </row>
    <row r="169" spans="1:5" ht="15">
      <c r="A169" s="274">
        <f t="shared" si="5"/>
        <v>135</v>
      </c>
      <c r="B169" s="275" t="s">
        <v>528</v>
      </c>
      <c r="C169" s="274"/>
      <c r="D169" s="283">
        <v>1145</v>
      </c>
      <c r="E169" s="285">
        <f t="shared" si="4"/>
        <v>0</v>
      </c>
    </row>
    <row r="170" spans="1:5" ht="15">
      <c r="A170" s="274">
        <f t="shared" si="5"/>
        <v>136</v>
      </c>
      <c r="B170" s="275" t="s">
        <v>529</v>
      </c>
      <c r="C170" s="274"/>
      <c r="D170" s="283">
        <v>539</v>
      </c>
      <c r="E170" s="285">
        <f t="shared" si="4"/>
        <v>0</v>
      </c>
    </row>
    <row r="171" spans="1:5" ht="15">
      <c r="A171" s="274">
        <f t="shared" si="5"/>
        <v>137</v>
      </c>
      <c r="B171" s="275" t="s">
        <v>530</v>
      </c>
      <c r="C171" s="274"/>
      <c r="D171" s="283">
        <v>539</v>
      </c>
      <c r="E171" s="285">
        <f t="shared" si="4"/>
        <v>0</v>
      </c>
    </row>
    <row r="172" spans="1:5" ht="15">
      <c r="A172" s="274">
        <f t="shared" si="5"/>
        <v>138</v>
      </c>
      <c r="B172" s="275" t="s">
        <v>531</v>
      </c>
      <c r="C172" s="274"/>
      <c r="D172" s="283">
        <v>808</v>
      </c>
      <c r="E172" s="285">
        <f t="shared" si="4"/>
        <v>0</v>
      </c>
    </row>
    <row r="173" spans="1:5" ht="15">
      <c r="A173" s="274">
        <f t="shared" si="5"/>
        <v>139</v>
      </c>
      <c r="B173" s="275" t="s">
        <v>532</v>
      </c>
      <c r="C173" s="274"/>
      <c r="D173" s="283">
        <v>808</v>
      </c>
      <c r="E173" s="285">
        <f t="shared" si="4"/>
        <v>0</v>
      </c>
    </row>
    <row r="174" spans="1:5" ht="15">
      <c r="A174" s="274">
        <f t="shared" si="5"/>
        <v>140</v>
      </c>
      <c r="B174" s="275" t="s">
        <v>533</v>
      </c>
      <c r="C174" s="274"/>
      <c r="D174" s="283">
        <v>808</v>
      </c>
      <c r="E174" s="285">
        <f t="shared" si="4"/>
        <v>0</v>
      </c>
    </row>
    <row r="175" spans="1:5" ht="15">
      <c r="A175" s="274">
        <f t="shared" si="5"/>
        <v>141</v>
      </c>
      <c r="B175" s="275" t="s">
        <v>534</v>
      </c>
      <c r="C175" s="274"/>
      <c r="D175" s="283">
        <v>808</v>
      </c>
      <c r="E175" s="285">
        <f t="shared" si="4"/>
        <v>0</v>
      </c>
    </row>
    <row r="176" spans="1:5" ht="15">
      <c r="A176" s="274">
        <f t="shared" si="5"/>
        <v>142</v>
      </c>
      <c r="B176" s="275" t="s">
        <v>535</v>
      </c>
      <c r="C176" s="274"/>
      <c r="D176" s="283">
        <v>808</v>
      </c>
      <c r="E176" s="285">
        <f t="shared" si="4"/>
        <v>0</v>
      </c>
    </row>
    <row r="177" spans="1:5" ht="15">
      <c r="A177" s="274">
        <f t="shared" si="5"/>
        <v>143</v>
      </c>
      <c r="B177" s="275" t="s">
        <v>536</v>
      </c>
      <c r="C177" s="274"/>
      <c r="D177" s="283">
        <v>808</v>
      </c>
      <c r="E177" s="285">
        <f t="shared" si="4"/>
        <v>0</v>
      </c>
    </row>
    <row r="178" spans="1:5" ht="15">
      <c r="A178" s="274">
        <f t="shared" si="5"/>
        <v>144</v>
      </c>
      <c r="B178" s="275" t="s">
        <v>537</v>
      </c>
      <c r="C178" s="274"/>
      <c r="D178" s="283">
        <v>808</v>
      </c>
      <c r="E178" s="285">
        <f t="shared" si="4"/>
        <v>0</v>
      </c>
    </row>
    <row r="179" spans="1:5" ht="15">
      <c r="A179" s="274">
        <f t="shared" si="5"/>
        <v>145</v>
      </c>
      <c r="B179" s="275" t="s">
        <v>538</v>
      </c>
      <c r="C179" s="274"/>
      <c r="D179" s="283">
        <v>808</v>
      </c>
      <c r="E179" s="285">
        <f t="shared" si="4"/>
        <v>0</v>
      </c>
    </row>
    <row r="180" spans="1:5" ht="15">
      <c r="A180" s="274">
        <f t="shared" si="5"/>
        <v>146</v>
      </c>
      <c r="B180" s="275" t="s">
        <v>539</v>
      </c>
      <c r="C180" s="274"/>
      <c r="D180" s="283">
        <v>539</v>
      </c>
      <c r="E180" s="285">
        <f t="shared" si="4"/>
        <v>0</v>
      </c>
    </row>
    <row r="181" spans="1:5" ht="15">
      <c r="A181" s="274">
        <f t="shared" si="5"/>
        <v>147</v>
      </c>
      <c r="B181" s="275" t="s">
        <v>540</v>
      </c>
      <c r="C181" s="274"/>
      <c r="D181" s="283">
        <v>1078</v>
      </c>
      <c r="E181" s="285">
        <f t="shared" si="4"/>
        <v>0</v>
      </c>
    </row>
    <row r="182" spans="1:5" ht="15">
      <c r="A182" s="274">
        <f t="shared" si="5"/>
        <v>148</v>
      </c>
      <c r="B182" s="275" t="s">
        <v>541</v>
      </c>
      <c r="C182" s="274"/>
      <c r="D182" s="283">
        <v>404</v>
      </c>
      <c r="E182" s="285">
        <f t="shared" si="4"/>
        <v>0</v>
      </c>
    </row>
    <row r="183" spans="1:5" ht="15">
      <c r="A183" s="274">
        <f t="shared" si="5"/>
        <v>149</v>
      </c>
      <c r="B183" s="275" t="s">
        <v>542</v>
      </c>
      <c r="C183" s="274"/>
      <c r="D183" s="283">
        <v>606</v>
      </c>
      <c r="E183" s="285">
        <f t="shared" si="4"/>
        <v>0</v>
      </c>
    </row>
    <row r="184" spans="1:5" ht="15">
      <c r="A184" s="274">
        <f t="shared" si="5"/>
        <v>150</v>
      </c>
      <c r="B184" s="275" t="s">
        <v>543</v>
      </c>
      <c r="C184" s="274"/>
      <c r="D184" s="283">
        <v>850</v>
      </c>
      <c r="E184" s="285">
        <f t="shared" si="4"/>
        <v>0</v>
      </c>
    </row>
    <row r="185" spans="1:5" ht="15">
      <c r="A185" s="274">
        <f t="shared" si="5"/>
        <v>151</v>
      </c>
      <c r="B185" s="275" t="s">
        <v>544</v>
      </c>
      <c r="C185" s="274"/>
      <c r="D185" s="283">
        <v>900</v>
      </c>
      <c r="E185" s="285">
        <f t="shared" si="4"/>
        <v>0</v>
      </c>
    </row>
    <row r="186" spans="1:5" ht="15">
      <c r="A186" s="274">
        <f t="shared" si="5"/>
        <v>152</v>
      </c>
      <c r="B186" s="275" t="s">
        <v>545</v>
      </c>
      <c r="C186" s="274"/>
      <c r="D186" s="283">
        <v>200</v>
      </c>
      <c r="E186" s="285">
        <f t="shared" si="4"/>
        <v>0</v>
      </c>
    </row>
    <row r="187" spans="1:5" ht="15">
      <c r="A187" s="274">
        <f t="shared" si="5"/>
        <v>153</v>
      </c>
      <c r="B187" s="275" t="s">
        <v>546</v>
      </c>
      <c r="C187" s="274"/>
      <c r="D187" s="283">
        <v>200</v>
      </c>
      <c r="E187" s="285">
        <f t="shared" si="4"/>
        <v>0</v>
      </c>
    </row>
    <row r="188" spans="1:5" ht="15">
      <c r="A188" s="274">
        <f t="shared" si="5"/>
        <v>154</v>
      </c>
      <c r="B188" s="275" t="s">
        <v>547</v>
      </c>
      <c r="C188" s="274"/>
      <c r="D188" s="283">
        <v>300</v>
      </c>
      <c r="E188" s="285">
        <f t="shared" si="4"/>
        <v>0</v>
      </c>
    </row>
    <row r="189" spans="1:5" ht="15">
      <c r="A189" s="274"/>
      <c r="B189" s="273" t="s">
        <v>548</v>
      </c>
      <c r="C189" s="274"/>
      <c r="D189" s="283"/>
      <c r="E189" s="285"/>
    </row>
    <row r="190" spans="1:5" ht="15">
      <c r="A190" s="274">
        <v>155</v>
      </c>
      <c r="B190" s="275" t="s">
        <v>549</v>
      </c>
      <c r="C190" s="274"/>
      <c r="D190" s="283">
        <v>606</v>
      </c>
      <c r="E190" s="285">
        <f t="shared" si="4"/>
        <v>0</v>
      </c>
    </row>
    <row r="191" spans="1:5" ht="15">
      <c r="A191" s="274">
        <f t="shared" si="5"/>
        <v>156</v>
      </c>
      <c r="B191" s="275" t="s">
        <v>550</v>
      </c>
      <c r="C191" s="274"/>
      <c r="D191" s="283">
        <v>606</v>
      </c>
      <c r="E191" s="285">
        <f t="shared" si="4"/>
        <v>0</v>
      </c>
    </row>
    <row r="192" spans="1:5" ht="30">
      <c r="A192" s="274">
        <f t="shared" si="5"/>
        <v>157</v>
      </c>
      <c r="B192" s="276" t="s">
        <v>551</v>
      </c>
      <c r="C192" s="274"/>
      <c r="D192" s="283">
        <v>606</v>
      </c>
      <c r="E192" s="285">
        <f t="shared" si="4"/>
        <v>0</v>
      </c>
    </row>
    <row r="193" spans="1:5" ht="30">
      <c r="A193" s="274">
        <f t="shared" si="5"/>
        <v>158</v>
      </c>
      <c r="B193" s="276" t="s">
        <v>552</v>
      </c>
      <c r="C193" s="274"/>
      <c r="D193" s="283">
        <v>606</v>
      </c>
      <c r="E193" s="285">
        <f t="shared" si="4"/>
        <v>0</v>
      </c>
    </row>
    <row r="194" spans="1:5" ht="15">
      <c r="A194" s="274">
        <f t="shared" si="5"/>
        <v>159</v>
      </c>
      <c r="B194" s="275" t="s">
        <v>553</v>
      </c>
      <c r="C194" s="274"/>
      <c r="D194" s="283">
        <v>606</v>
      </c>
      <c r="E194" s="285">
        <f t="shared" si="4"/>
        <v>0</v>
      </c>
    </row>
    <row r="195" spans="1:5" ht="15">
      <c r="A195" s="274">
        <f t="shared" si="5"/>
        <v>160</v>
      </c>
      <c r="B195" s="275" t="s">
        <v>554</v>
      </c>
      <c r="C195" s="274"/>
      <c r="D195" s="283">
        <v>606</v>
      </c>
      <c r="E195" s="285">
        <f t="shared" si="4"/>
        <v>0</v>
      </c>
    </row>
    <row r="196" spans="1:5" ht="15">
      <c r="A196" s="274">
        <f t="shared" si="5"/>
        <v>161</v>
      </c>
      <c r="B196" s="275" t="s">
        <v>555</v>
      </c>
      <c r="C196" s="274"/>
      <c r="D196" s="283">
        <v>606</v>
      </c>
      <c r="E196" s="285">
        <f t="shared" si="4"/>
        <v>0</v>
      </c>
    </row>
    <row r="197" spans="1:5" ht="15">
      <c r="A197" s="274">
        <f t="shared" si="5"/>
        <v>162</v>
      </c>
      <c r="B197" s="275" t="s">
        <v>556</v>
      </c>
      <c r="C197" s="274"/>
      <c r="D197" s="283">
        <v>606</v>
      </c>
      <c r="E197" s="285">
        <f t="shared" si="4"/>
        <v>0</v>
      </c>
    </row>
    <row r="198" spans="1:5" ht="15">
      <c r="A198" s="274">
        <f t="shared" si="5"/>
        <v>163</v>
      </c>
      <c r="B198" s="275" t="s">
        <v>557</v>
      </c>
      <c r="C198" s="274"/>
      <c r="D198" s="283">
        <v>606</v>
      </c>
      <c r="E198" s="285">
        <f t="shared" si="4"/>
        <v>0</v>
      </c>
    </row>
    <row r="199" spans="1:5" ht="15">
      <c r="A199" s="274">
        <f t="shared" si="5"/>
        <v>164</v>
      </c>
      <c r="B199" s="275" t="s">
        <v>558</v>
      </c>
      <c r="C199" s="274"/>
      <c r="D199" s="283">
        <v>606</v>
      </c>
      <c r="E199" s="285">
        <f t="shared" si="4"/>
        <v>0</v>
      </c>
    </row>
    <row r="200" spans="1:5" ht="15">
      <c r="A200" s="274">
        <f t="shared" si="5"/>
        <v>165</v>
      </c>
      <c r="B200" s="275" t="s">
        <v>559</v>
      </c>
      <c r="C200" s="274"/>
      <c r="D200" s="283">
        <v>606</v>
      </c>
      <c r="E200" s="285">
        <f t="shared" si="4"/>
        <v>0</v>
      </c>
    </row>
    <row r="201" spans="1:5" s="280" customFormat="1" ht="15" customHeight="1">
      <c r="A201" s="277"/>
      <c r="B201" s="278" t="s">
        <v>8</v>
      </c>
      <c r="C201" s="279"/>
      <c r="D201" s="286"/>
      <c r="E201" s="287">
        <f>SUM(E2:E200)</f>
        <v>0</v>
      </c>
    </row>
    <row r="202" spans="1:4" s="264" customFormat="1" ht="15" customHeight="1">
      <c r="A202" s="262"/>
      <c r="D202" s="265"/>
    </row>
    <row r="203" spans="1:4" s="264" customFormat="1" ht="32.25" customHeight="1" thickBot="1">
      <c r="A203" s="262"/>
      <c r="B203" s="263" t="s">
        <v>339</v>
      </c>
      <c r="D203" s="265"/>
    </row>
    <row r="204" spans="1:4" s="264" customFormat="1" ht="24" customHeight="1" thickBot="1">
      <c r="A204" s="262"/>
      <c r="B204" s="138"/>
      <c r="C204" s="281"/>
      <c r="D204" s="265"/>
    </row>
  </sheetData>
  <sheetProtection password="DCB6" sheet="1" selectLockedCells="1"/>
  <mergeCells count="2">
    <mergeCell ref="B2:C2"/>
    <mergeCell ref="B3:C3"/>
  </mergeCells>
  <printOptions/>
  <pageMargins left="0.45" right="0.45" top="0.75" bottom="0.75" header="0.3" footer="0.3"/>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00B050"/>
  </sheetPr>
  <dimension ref="A1:P27"/>
  <sheetViews>
    <sheetView zoomScalePageLayoutView="0" workbookViewId="0" topLeftCell="A1">
      <selection activeCell="J20" sqref="J20"/>
    </sheetView>
  </sheetViews>
  <sheetFormatPr defaultColWidth="9.140625" defaultRowHeight="12.75"/>
  <cols>
    <col min="1" max="1" width="3.28125" style="144" customWidth="1"/>
    <col min="2" max="2" width="24.7109375" style="144" customWidth="1"/>
    <col min="3" max="3" width="25.7109375" style="144" customWidth="1"/>
    <col min="4" max="4" width="10.7109375" style="144" customWidth="1"/>
    <col min="5" max="5" width="8.8515625" style="144" customWidth="1"/>
    <col min="6" max="6" width="14.28125" style="144" customWidth="1"/>
    <col min="7" max="7" width="13.7109375" style="144" customWidth="1"/>
    <col min="8" max="8" width="7.421875" style="144" customWidth="1"/>
    <col min="9" max="10" width="10.00390625" style="144" customWidth="1"/>
    <col min="11" max="11" width="21.57421875" style="144" customWidth="1"/>
    <col min="12" max="12" width="10.421875" style="144" customWidth="1"/>
    <col min="13" max="13" width="8.28125" style="144" customWidth="1"/>
    <col min="14" max="14" width="8.421875" style="144" customWidth="1"/>
    <col min="15" max="15" width="9.8515625" style="144" customWidth="1"/>
    <col min="16" max="16" width="9.7109375" style="144" customWidth="1"/>
    <col min="17" max="16384" width="9.140625" style="144" customWidth="1"/>
  </cols>
  <sheetData>
    <row r="1" spans="1:15" ht="12.75">
      <c r="A1" s="141"/>
      <c r="B1" s="142"/>
      <c r="C1" s="143"/>
      <c r="D1" s="143"/>
      <c r="E1" s="143"/>
      <c r="F1" s="143"/>
      <c r="G1" s="143"/>
      <c r="H1" s="143"/>
      <c r="I1" s="143"/>
      <c r="J1" s="143"/>
      <c r="K1" s="143"/>
      <c r="L1" s="143"/>
      <c r="M1" s="143"/>
      <c r="N1" s="143"/>
      <c r="O1" s="143"/>
    </row>
    <row r="2" spans="1:15" ht="12.75" customHeight="1">
      <c r="A2" s="145"/>
      <c r="B2" s="146" t="s">
        <v>343</v>
      </c>
      <c r="D2" s="147"/>
      <c r="E2" s="147"/>
      <c r="F2" s="143"/>
      <c r="G2" s="143"/>
      <c r="H2" s="143"/>
      <c r="I2" s="143"/>
      <c r="J2" s="143"/>
      <c r="L2" s="143"/>
      <c r="M2" s="143"/>
      <c r="N2" s="143"/>
      <c r="O2" s="143"/>
    </row>
    <row r="3" spans="1:10" ht="12.75">
      <c r="A3" s="145"/>
      <c r="B3" s="145" t="s">
        <v>344</v>
      </c>
      <c r="F3" s="143"/>
      <c r="G3" s="143"/>
      <c r="H3" s="143"/>
      <c r="I3" s="143"/>
      <c r="J3" s="143"/>
    </row>
    <row r="4" spans="1:15" ht="12.75" customHeight="1">
      <c r="A4" s="145"/>
      <c r="B4" s="145" t="s">
        <v>345</v>
      </c>
      <c r="D4" s="147"/>
      <c r="E4" s="147"/>
      <c r="F4" s="148"/>
      <c r="O4" s="143"/>
    </row>
    <row r="5" spans="1:6" ht="12.75">
      <c r="A5" s="145"/>
      <c r="B5" s="149" t="s">
        <v>346</v>
      </c>
      <c r="C5" s="150"/>
      <c r="F5" s="143"/>
    </row>
    <row r="6" spans="1:5" ht="12.75">
      <c r="A6" s="150"/>
      <c r="B6" s="150"/>
      <c r="D6" s="150" t="s">
        <v>347</v>
      </c>
      <c r="E6" s="150"/>
    </row>
    <row r="7" spans="1:16" s="146" customFormat="1" ht="25.5" customHeight="1">
      <c r="A7" s="419" t="s">
        <v>348</v>
      </c>
      <c r="B7" s="419" t="s">
        <v>3</v>
      </c>
      <c r="C7" s="419" t="s">
        <v>349</v>
      </c>
      <c r="D7" s="419" t="s">
        <v>5</v>
      </c>
      <c r="E7" s="420" t="s">
        <v>186</v>
      </c>
      <c r="F7" s="417" t="s">
        <v>350</v>
      </c>
      <c r="G7" s="419"/>
      <c r="H7" s="417" t="s">
        <v>351</v>
      </c>
      <c r="I7" s="417"/>
      <c r="J7" s="418"/>
      <c r="K7" s="417" t="s">
        <v>352</v>
      </c>
      <c r="L7" s="417"/>
      <c r="M7" s="419" t="s">
        <v>353</v>
      </c>
      <c r="N7" s="419"/>
      <c r="O7" s="417" t="s">
        <v>354</v>
      </c>
      <c r="P7" s="418"/>
    </row>
    <row r="8" spans="1:16" s="146" customFormat="1" ht="27" customHeight="1">
      <c r="A8" s="419"/>
      <c r="B8" s="419"/>
      <c r="C8" s="419"/>
      <c r="D8" s="419"/>
      <c r="E8" s="421"/>
      <c r="F8" s="152" t="s">
        <v>355</v>
      </c>
      <c r="G8" s="152" t="s">
        <v>356</v>
      </c>
      <c r="H8" s="152" t="s">
        <v>62</v>
      </c>
      <c r="I8" s="152" t="s">
        <v>357</v>
      </c>
      <c r="J8" s="151" t="s">
        <v>358</v>
      </c>
      <c r="K8" s="152" t="s">
        <v>359</v>
      </c>
      <c r="L8" s="152" t="s">
        <v>358</v>
      </c>
      <c r="M8" s="152" t="s">
        <v>62</v>
      </c>
      <c r="N8" s="152" t="s">
        <v>360</v>
      </c>
      <c r="O8" s="152" t="s">
        <v>361</v>
      </c>
      <c r="P8" s="151" t="s">
        <v>358</v>
      </c>
    </row>
    <row r="9" spans="1:16" ht="18" customHeight="1">
      <c r="A9" s="161"/>
      <c r="B9" s="155" t="s">
        <v>362</v>
      </c>
      <c r="C9" s="153"/>
      <c r="D9" s="153"/>
      <c r="E9" s="153"/>
      <c r="F9" s="153"/>
      <c r="G9" s="153"/>
      <c r="H9" s="153"/>
      <c r="I9" s="154"/>
      <c r="J9" s="154"/>
      <c r="K9" s="153"/>
      <c r="L9" s="154"/>
      <c r="M9" s="153"/>
      <c r="N9" s="154"/>
      <c r="O9" s="153"/>
      <c r="P9" s="154"/>
    </row>
    <row r="10" spans="1:16" ht="18" customHeight="1">
      <c r="A10" s="161"/>
      <c r="B10" s="155" t="s">
        <v>362</v>
      </c>
      <c r="C10" s="153"/>
      <c r="D10" s="153"/>
      <c r="E10" s="153"/>
      <c r="F10" s="153"/>
      <c r="G10" s="153"/>
      <c r="H10" s="153"/>
      <c r="I10" s="154"/>
      <c r="J10" s="154"/>
      <c r="K10" s="153"/>
      <c r="L10" s="154"/>
      <c r="M10" s="153"/>
      <c r="N10" s="154"/>
      <c r="O10" s="153"/>
      <c r="P10" s="154"/>
    </row>
    <row r="11" spans="1:16" ht="18" customHeight="1">
      <c r="A11" s="161"/>
      <c r="B11" s="155" t="s">
        <v>362</v>
      </c>
      <c r="C11" s="153"/>
      <c r="D11" s="153"/>
      <c r="E11" s="153"/>
      <c r="F11" s="153"/>
      <c r="G11" s="153"/>
      <c r="H11" s="153"/>
      <c r="I11" s="154"/>
      <c r="J11" s="154"/>
      <c r="K11" s="153"/>
      <c r="L11" s="154"/>
      <c r="M11" s="153"/>
      <c r="N11" s="154"/>
      <c r="O11" s="153"/>
      <c r="P11" s="154"/>
    </row>
    <row r="12" spans="1:16" ht="18" customHeight="1">
      <c r="A12" s="161"/>
      <c r="B12" s="155" t="s">
        <v>362</v>
      </c>
      <c r="C12" s="153"/>
      <c r="D12" s="153"/>
      <c r="E12" s="153"/>
      <c r="F12" s="153"/>
      <c r="G12" s="153"/>
      <c r="H12" s="153"/>
      <c r="I12" s="154"/>
      <c r="J12" s="154"/>
      <c r="K12" s="153"/>
      <c r="L12" s="154"/>
      <c r="M12" s="153"/>
      <c r="N12" s="154"/>
      <c r="O12" s="153"/>
      <c r="P12" s="154"/>
    </row>
    <row r="13" spans="1:16" ht="18" customHeight="1">
      <c r="A13" s="161"/>
      <c r="B13" s="155" t="s">
        <v>362</v>
      </c>
      <c r="C13" s="153"/>
      <c r="D13" s="153"/>
      <c r="E13" s="153"/>
      <c r="F13" s="153"/>
      <c r="G13" s="153"/>
      <c r="H13" s="153"/>
      <c r="I13" s="154"/>
      <c r="J13" s="154"/>
      <c r="K13" s="153"/>
      <c r="L13" s="154"/>
      <c r="M13" s="153"/>
      <c r="N13" s="154"/>
      <c r="O13" s="153"/>
      <c r="P13" s="154"/>
    </row>
    <row r="14" spans="1:16" ht="18" customHeight="1">
      <c r="A14" s="161"/>
      <c r="B14" s="155" t="s">
        <v>362</v>
      </c>
      <c r="C14" s="153"/>
      <c r="D14" s="153"/>
      <c r="E14" s="153"/>
      <c r="F14" s="153"/>
      <c r="G14" s="153"/>
      <c r="H14" s="153"/>
      <c r="I14" s="154"/>
      <c r="J14" s="154"/>
      <c r="K14" s="153"/>
      <c r="L14" s="154"/>
      <c r="M14" s="153"/>
      <c r="N14" s="154"/>
      <c r="O14" s="153"/>
      <c r="P14" s="154"/>
    </row>
    <row r="15" spans="1:16" ht="18" customHeight="1">
      <c r="A15" s="161"/>
      <c r="B15" s="155" t="s">
        <v>362</v>
      </c>
      <c r="C15" s="153"/>
      <c r="D15" s="153"/>
      <c r="E15" s="153"/>
      <c r="F15" s="153"/>
      <c r="G15" s="153"/>
      <c r="H15" s="153"/>
      <c r="I15" s="154"/>
      <c r="J15" s="154"/>
      <c r="K15" s="153"/>
      <c r="L15" s="154"/>
      <c r="M15" s="153"/>
      <c r="N15" s="154"/>
      <c r="O15" s="153"/>
      <c r="P15" s="154"/>
    </row>
    <row r="16" spans="1:16" ht="18" customHeight="1">
      <c r="A16" s="161"/>
      <c r="B16" s="155" t="s">
        <v>362</v>
      </c>
      <c r="C16" s="153"/>
      <c r="D16" s="153"/>
      <c r="E16" s="153"/>
      <c r="F16" s="153"/>
      <c r="G16" s="153"/>
      <c r="H16" s="153"/>
      <c r="I16" s="154"/>
      <c r="J16" s="154"/>
      <c r="K16" s="153"/>
      <c r="L16" s="154"/>
      <c r="M16" s="153"/>
      <c r="N16" s="154"/>
      <c r="O16" s="153"/>
      <c r="P16" s="154"/>
    </row>
    <row r="17" spans="1:15" ht="12.75" customHeight="1">
      <c r="A17" s="156"/>
      <c r="B17" s="415" t="s">
        <v>363</v>
      </c>
      <c r="C17" s="415"/>
      <c r="D17" s="415"/>
      <c r="E17" s="415"/>
      <c r="F17" s="415"/>
      <c r="G17" s="415"/>
      <c r="H17" s="415"/>
      <c r="I17" s="415"/>
      <c r="J17" s="415"/>
      <c r="K17" s="415"/>
      <c r="L17" s="415"/>
      <c r="N17" s="156"/>
      <c r="O17" s="156"/>
    </row>
    <row r="18" spans="2:5" ht="12.75" customHeight="1">
      <c r="B18" s="144" t="s">
        <v>364</v>
      </c>
      <c r="C18" s="157"/>
      <c r="D18" s="157"/>
      <c r="E18" s="157"/>
    </row>
    <row r="19" ht="12.75">
      <c r="B19" s="144" t="s">
        <v>365</v>
      </c>
    </row>
    <row r="20" ht="12.75" customHeight="1"/>
    <row r="21" spans="2:5" ht="12.75">
      <c r="B21" s="158" t="s">
        <v>0</v>
      </c>
      <c r="D21" s="416" t="s">
        <v>1</v>
      </c>
      <c r="E21" s="416"/>
    </row>
    <row r="22" spans="2:5" ht="12.75" customHeight="1">
      <c r="B22" s="159" t="s">
        <v>2</v>
      </c>
      <c r="D22" s="414"/>
      <c r="E22" s="414"/>
    </row>
    <row r="23" ht="12.75">
      <c r="B23" s="159"/>
    </row>
    <row r="24" ht="12.75" customHeight="1">
      <c r="B24" s="145" t="s">
        <v>366</v>
      </c>
    </row>
    <row r="26" ht="12.75" customHeight="1"/>
    <row r="27" ht="12.75">
      <c r="B27" s="160"/>
    </row>
    <row r="28" ht="12.75" customHeight="1"/>
  </sheetData>
  <sheetProtection/>
  <mergeCells count="13">
    <mergeCell ref="O7:P7"/>
    <mergeCell ref="A7:A8"/>
    <mergeCell ref="B7:B8"/>
    <mergeCell ref="C7:C8"/>
    <mergeCell ref="D7:D8"/>
    <mergeCell ref="E7:E8"/>
    <mergeCell ref="F7:G7"/>
    <mergeCell ref="D22:E22"/>
    <mergeCell ref="B17:L17"/>
    <mergeCell ref="D21:E21"/>
    <mergeCell ref="H7:J7"/>
    <mergeCell ref="K7:L7"/>
    <mergeCell ref="M7:N7"/>
  </mergeCells>
  <dataValidations count="1">
    <dataValidation allowBlank="1" showInputMessage="1" showErrorMessage="1" promptTitle="Format data" prompt="introduceti data de forma zz-ll-aa (01-01-1900)" sqref="P9:P16 N9:N16 L9:L16 J9:J16 I10:I16 I9"/>
  </dataValidations>
  <printOptions/>
  <pageMargins left="0.16" right="0.16" top="0.35" bottom="0.28" header="0.24" footer="0.16"/>
  <pageSetup fitToHeight="2" horizontalDpi="600" verticalDpi="600" orientation="landscape" paperSize="9" scale="68"/>
  <legacyDrawing r:id="rId2"/>
</worksheet>
</file>

<file path=xl/worksheets/sheet9.xml><?xml version="1.0" encoding="utf-8"?>
<worksheet xmlns="http://schemas.openxmlformats.org/spreadsheetml/2006/main" xmlns:r="http://schemas.openxmlformats.org/officeDocument/2006/relationships">
  <dimension ref="A1:G137"/>
  <sheetViews>
    <sheetView zoomScalePageLayoutView="0" workbookViewId="0" topLeftCell="A1">
      <selection activeCell="D21" sqref="D21"/>
    </sheetView>
  </sheetViews>
  <sheetFormatPr defaultColWidth="9.140625" defaultRowHeight="15" customHeight="1"/>
  <cols>
    <col min="1" max="1" width="6.8515625" style="99" customWidth="1"/>
    <col min="2" max="2" width="72.00390625" style="101" customWidth="1"/>
    <col min="3" max="3" width="14.140625" style="101" customWidth="1"/>
    <col min="4" max="4" width="8.28125" style="101" customWidth="1"/>
    <col min="5" max="5" width="14.57421875" style="101" customWidth="1"/>
    <col min="6" max="6" width="11.7109375" style="101" customWidth="1"/>
    <col min="7" max="7" width="10.421875" style="101" customWidth="1"/>
    <col min="8" max="8" width="9.140625" style="101" customWidth="1"/>
    <col min="9" max="9" width="12.57421875" style="101" customWidth="1"/>
    <col min="10" max="16384" width="9.140625" style="101" customWidth="1"/>
  </cols>
  <sheetData>
    <row r="1" ht="15.75" customHeight="1" thickBot="1">
      <c r="B1" s="100" t="s">
        <v>201</v>
      </c>
    </row>
    <row r="2" spans="1:3" ht="22.5" customHeight="1" thickBot="1">
      <c r="A2" s="101"/>
      <c r="B2" s="411"/>
      <c r="C2" s="412"/>
    </row>
    <row r="3" spans="2:5" ht="33" customHeight="1">
      <c r="B3" s="422" t="s">
        <v>202</v>
      </c>
      <c r="C3" s="422"/>
      <c r="D3" s="422"/>
      <c r="E3" s="102"/>
    </row>
    <row r="4" spans="2:5" ht="15" customHeight="1" thickBot="1">
      <c r="B4" s="103"/>
      <c r="C4" s="103"/>
      <c r="D4" s="103"/>
      <c r="E4" s="103"/>
    </row>
    <row r="5" spans="1:7" s="109" customFormat="1" ht="84.75" customHeight="1" thickBot="1">
      <c r="A5" s="104" t="s">
        <v>203</v>
      </c>
      <c r="B5" s="105" t="s">
        <v>204</v>
      </c>
      <c r="C5" s="106" t="s">
        <v>205</v>
      </c>
      <c r="D5" s="107" t="s">
        <v>206</v>
      </c>
      <c r="E5" s="107" t="s">
        <v>207</v>
      </c>
      <c r="F5" s="108" t="s">
        <v>208</v>
      </c>
      <c r="G5" s="106" t="s">
        <v>209</v>
      </c>
    </row>
    <row r="6" spans="1:7" ht="19.5" customHeight="1" thickBot="1">
      <c r="A6" s="110"/>
      <c r="B6" s="111" t="s">
        <v>210</v>
      </c>
      <c r="C6" s="112"/>
      <c r="D6" s="112"/>
      <c r="E6" s="112"/>
      <c r="F6" s="113"/>
      <c r="G6" s="113"/>
    </row>
    <row r="7" spans="1:7" ht="19.5" customHeight="1" thickBot="1">
      <c r="A7" s="114"/>
      <c r="B7" s="111" t="s">
        <v>211</v>
      </c>
      <c r="C7" s="112"/>
      <c r="D7" s="112"/>
      <c r="E7" s="112"/>
      <c r="F7" s="113"/>
      <c r="G7" s="113"/>
    </row>
    <row r="8" spans="1:7" ht="19.5" customHeight="1" thickBot="1">
      <c r="A8" s="114"/>
      <c r="B8" s="111" t="s">
        <v>212</v>
      </c>
      <c r="C8" s="112"/>
      <c r="D8" s="112"/>
      <c r="E8" s="112"/>
      <c r="F8" s="113"/>
      <c r="G8" s="113"/>
    </row>
    <row r="9" spans="1:7" ht="15" customHeight="1" thickBot="1">
      <c r="A9" s="115">
        <v>1</v>
      </c>
      <c r="B9" s="116" t="s">
        <v>213</v>
      </c>
      <c r="C9" s="117"/>
      <c r="D9" s="118">
        <f>ROUND(F9-G9/100*F9,2)</f>
        <v>18</v>
      </c>
      <c r="E9" s="119">
        <f>ROUND(C9*D9,2)</f>
        <v>0</v>
      </c>
      <c r="F9" s="120">
        <v>18</v>
      </c>
      <c r="G9" s="121"/>
    </row>
    <row r="10" spans="1:7" ht="15" customHeight="1" thickBot="1">
      <c r="A10" s="115">
        <v>2</v>
      </c>
      <c r="B10" s="116" t="s">
        <v>214</v>
      </c>
      <c r="C10" s="117"/>
      <c r="D10" s="118">
        <f>ROUND(F10-G10/100*F10,2)</f>
        <v>30</v>
      </c>
      <c r="E10" s="119">
        <f>ROUND(C10*D10,2)</f>
        <v>0</v>
      </c>
      <c r="F10" s="120">
        <v>30</v>
      </c>
      <c r="G10" s="121"/>
    </row>
    <row r="11" spans="1:7" ht="15" customHeight="1" thickBot="1">
      <c r="A11" s="115">
        <v>3</v>
      </c>
      <c r="B11" s="116" t="s">
        <v>215</v>
      </c>
      <c r="C11" s="117"/>
      <c r="D11" s="118">
        <f>ROUND(F11-G11/100*F11,2)</f>
        <v>35</v>
      </c>
      <c r="E11" s="119">
        <f>ROUND(C11*D11,2)</f>
        <v>0</v>
      </c>
      <c r="F11" s="120">
        <v>35</v>
      </c>
      <c r="G11" s="121"/>
    </row>
    <row r="12" spans="1:7" ht="15" customHeight="1" thickBot="1">
      <c r="A12" s="115">
        <v>4</v>
      </c>
      <c r="B12" s="122" t="s">
        <v>216</v>
      </c>
      <c r="C12" s="123"/>
      <c r="D12" s="124"/>
      <c r="E12" s="125"/>
      <c r="F12" s="113"/>
      <c r="G12" s="126"/>
    </row>
    <row r="13" spans="1:7" ht="15" customHeight="1" thickBot="1">
      <c r="A13" s="115"/>
      <c r="B13" s="127" t="s">
        <v>217</v>
      </c>
      <c r="C13" s="128"/>
      <c r="D13" s="118">
        <f aca="true" t="shared" si="0" ref="D13:D43">ROUND(F13-G13/100*F13,2)</f>
        <v>35</v>
      </c>
      <c r="E13" s="119">
        <f aca="true" t="shared" si="1" ref="E13:E43">ROUND(C13*D13,2)</f>
        <v>0</v>
      </c>
      <c r="F13" s="120">
        <v>35</v>
      </c>
      <c r="G13" s="121"/>
    </row>
    <row r="14" spans="1:7" ht="15" customHeight="1" thickBot="1">
      <c r="A14" s="115"/>
      <c r="B14" s="127" t="s">
        <v>218</v>
      </c>
      <c r="C14" s="128"/>
      <c r="D14" s="118">
        <f t="shared" si="0"/>
        <v>35</v>
      </c>
      <c r="E14" s="119">
        <f t="shared" si="1"/>
        <v>0</v>
      </c>
      <c r="F14" s="120">
        <v>35</v>
      </c>
      <c r="G14" s="121"/>
    </row>
    <row r="15" spans="1:7" ht="15" customHeight="1" thickBot="1">
      <c r="A15" s="115"/>
      <c r="B15" s="127" t="s">
        <v>219</v>
      </c>
      <c r="C15" s="128"/>
      <c r="D15" s="118">
        <f t="shared" si="0"/>
        <v>35</v>
      </c>
      <c r="E15" s="119">
        <f t="shared" si="1"/>
        <v>0</v>
      </c>
      <c r="F15" s="120">
        <v>35</v>
      </c>
      <c r="G15" s="121"/>
    </row>
    <row r="16" spans="1:7" ht="15" customHeight="1" thickBot="1">
      <c r="A16" s="115"/>
      <c r="B16" s="127" t="s">
        <v>220</v>
      </c>
      <c r="C16" s="128"/>
      <c r="D16" s="118">
        <f t="shared" si="0"/>
        <v>35</v>
      </c>
      <c r="E16" s="119">
        <f t="shared" si="1"/>
        <v>0</v>
      </c>
      <c r="F16" s="120">
        <v>35</v>
      </c>
      <c r="G16" s="121"/>
    </row>
    <row r="17" spans="1:7" ht="15" customHeight="1" thickBot="1">
      <c r="A17" s="115"/>
      <c r="B17" s="127" t="s">
        <v>221</v>
      </c>
      <c r="C17" s="128"/>
      <c r="D17" s="118">
        <f t="shared" si="0"/>
        <v>35</v>
      </c>
      <c r="E17" s="119">
        <f t="shared" si="1"/>
        <v>0</v>
      </c>
      <c r="F17" s="120">
        <v>35</v>
      </c>
      <c r="G17" s="121"/>
    </row>
    <row r="18" spans="1:7" ht="15" customHeight="1" thickBot="1">
      <c r="A18" s="115"/>
      <c r="B18" s="127" t="s">
        <v>222</v>
      </c>
      <c r="C18" s="128"/>
      <c r="D18" s="118">
        <f t="shared" si="0"/>
        <v>35</v>
      </c>
      <c r="E18" s="119">
        <f t="shared" si="1"/>
        <v>0</v>
      </c>
      <c r="F18" s="120">
        <v>35</v>
      </c>
      <c r="G18" s="121"/>
    </row>
    <row r="19" spans="1:7" ht="18" customHeight="1" thickBot="1">
      <c r="A19" s="115"/>
      <c r="B19" s="127" t="s">
        <v>223</v>
      </c>
      <c r="C19" s="128"/>
      <c r="D19" s="118">
        <f t="shared" si="0"/>
        <v>35</v>
      </c>
      <c r="E19" s="119">
        <f t="shared" si="1"/>
        <v>0</v>
      </c>
      <c r="F19" s="120">
        <v>35</v>
      </c>
      <c r="G19" s="121"/>
    </row>
    <row r="20" spans="1:7" ht="15" customHeight="1" thickBot="1">
      <c r="A20" s="115"/>
      <c r="B20" s="127" t="s">
        <v>224</v>
      </c>
      <c r="C20" s="128"/>
      <c r="D20" s="118">
        <f t="shared" si="0"/>
        <v>35</v>
      </c>
      <c r="E20" s="119">
        <f t="shared" si="1"/>
        <v>0</v>
      </c>
      <c r="F20" s="120">
        <v>35</v>
      </c>
      <c r="G20" s="121"/>
    </row>
    <row r="21" spans="1:7" ht="15" customHeight="1" thickBot="1">
      <c r="A21" s="115"/>
      <c r="B21" s="127" t="s">
        <v>225</v>
      </c>
      <c r="C21" s="128"/>
      <c r="D21" s="118">
        <f t="shared" si="0"/>
        <v>35</v>
      </c>
      <c r="E21" s="119">
        <f t="shared" si="1"/>
        <v>0</v>
      </c>
      <c r="F21" s="120">
        <v>35</v>
      </c>
      <c r="G21" s="121"/>
    </row>
    <row r="22" spans="1:7" ht="15" customHeight="1" thickBot="1">
      <c r="A22" s="115"/>
      <c r="B22" s="127" t="s">
        <v>226</v>
      </c>
      <c r="C22" s="128"/>
      <c r="D22" s="118">
        <f t="shared" si="0"/>
        <v>35</v>
      </c>
      <c r="E22" s="119">
        <f t="shared" si="1"/>
        <v>0</v>
      </c>
      <c r="F22" s="120">
        <v>35</v>
      </c>
      <c r="G22" s="121"/>
    </row>
    <row r="23" spans="1:7" ht="15" customHeight="1" thickBot="1">
      <c r="A23" s="115"/>
      <c r="B23" s="127" t="s">
        <v>227</v>
      </c>
      <c r="C23" s="128"/>
      <c r="D23" s="118">
        <f t="shared" si="0"/>
        <v>35</v>
      </c>
      <c r="E23" s="119">
        <f t="shared" si="1"/>
        <v>0</v>
      </c>
      <c r="F23" s="120">
        <v>35</v>
      </c>
      <c r="G23" s="121"/>
    </row>
    <row r="24" spans="1:7" ht="15" customHeight="1" thickBot="1">
      <c r="A24" s="115"/>
      <c r="B24" s="127" t="s">
        <v>228</v>
      </c>
      <c r="C24" s="128"/>
      <c r="D24" s="118">
        <f t="shared" si="0"/>
        <v>35</v>
      </c>
      <c r="E24" s="119">
        <f t="shared" si="1"/>
        <v>0</v>
      </c>
      <c r="F24" s="120">
        <v>35</v>
      </c>
      <c r="G24" s="121"/>
    </row>
    <row r="25" spans="1:7" ht="15" customHeight="1" thickBot="1">
      <c r="A25" s="115">
        <v>5</v>
      </c>
      <c r="B25" s="116" t="s">
        <v>229</v>
      </c>
      <c r="C25" s="128"/>
      <c r="D25" s="118">
        <f t="shared" si="0"/>
        <v>35</v>
      </c>
      <c r="E25" s="119">
        <f t="shared" si="1"/>
        <v>0</v>
      </c>
      <c r="F25" s="120">
        <v>35</v>
      </c>
      <c r="G25" s="121"/>
    </row>
    <row r="26" spans="1:7" ht="15" customHeight="1" thickBot="1">
      <c r="A26" s="115">
        <v>6</v>
      </c>
      <c r="B26" s="116" t="s">
        <v>230</v>
      </c>
      <c r="C26" s="128"/>
      <c r="D26" s="118">
        <f t="shared" si="0"/>
        <v>23</v>
      </c>
      <c r="E26" s="119">
        <f t="shared" si="1"/>
        <v>0</v>
      </c>
      <c r="F26" s="120">
        <v>23</v>
      </c>
      <c r="G26" s="121"/>
    </row>
    <row r="27" spans="1:7" ht="15" customHeight="1" thickBot="1">
      <c r="A27" s="115">
        <v>7</v>
      </c>
      <c r="B27" s="116" t="s">
        <v>231</v>
      </c>
      <c r="C27" s="128"/>
      <c r="D27" s="118">
        <f t="shared" si="0"/>
        <v>35</v>
      </c>
      <c r="E27" s="119">
        <f t="shared" si="1"/>
        <v>0</v>
      </c>
      <c r="F27" s="120">
        <v>35</v>
      </c>
      <c r="G27" s="121"/>
    </row>
    <row r="28" spans="1:7" ht="15" customHeight="1" thickBot="1">
      <c r="A28" s="115">
        <v>8</v>
      </c>
      <c r="B28" s="116" t="s">
        <v>232</v>
      </c>
      <c r="C28" s="128"/>
      <c r="D28" s="118">
        <f t="shared" si="0"/>
        <v>32</v>
      </c>
      <c r="E28" s="119">
        <f t="shared" si="1"/>
        <v>0</v>
      </c>
      <c r="F28" s="120">
        <v>32</v>
      </c>
      <c r="G28" s="121"/>
    </row>
    <row r="29" spans="1:7" ht="30.75" customHeight="1" thickBot="1">
      <c r="A29" s="115">
        <v>9</v>
      </c>
      <c r="B29" s="116" t="s">
        <v>233</v>
      </c>
      <c r="C29" s="128"/>
      <c r="D29" s="118">
        <f t="shared" si="0"/>
        <v>32</v>
      </c>
      <c r="E29" s="119">
        <f t="shared" si="1"/>
        <v>0</v>
      </c>
      <c r="F29" s="120">
        <v>32</v>
      </c>
      <c r="G29" s="121"/>
    </row>
    <row r="30" spans="1:7" ht="15" customHeight="1" thickBot="1">
      <c r="A30" s="115">
        <v>10</v>
      </c>
      <c r="B30" s="116" t="s">
        <v>234</v>
      </c>
      <c r="C30" s="128"/>
      <c r="D30" s="118">
        <f t="shared" si="0"/>
        <v>32</v>
      </c>
      <c r="E30" s="119">
        <f t="shared" si="1"/>
        <v>0</v>
      </c>
      <c r="F30" s="120">
        <v>32</v>
      </c>
      <c r="G30" s="121"/>
    </row>
    <row r="31" spans="1:7" ht="29.25" customHeight="1" thickBot="1">
      <c r="A31" s="115">
        <v>11</v>
      </c>
      <c r="B31" s="116" t="s">
        <v>235</v>
      </c>
      <c r="C31" s="128"/>
      <c r="D31" s="118">
        <f t="shared" si="0"/>
        <v>56</v>
      </c>
      <c r="E31" s="119">
        <f t="shared" si="1"/>
        <v>0</v>
      </c>
      <c r="F31" s="120">
        <v>56</v>
      </c>
      <c r="G31" s="121"/>
    </row>
    <row r="32" spans="1:7" ht="30" customHeight="1" thickBot="1">
      <c r="A32" s="115">
        <v>12</v>
      </c>
      <c r="B32" s="116" t="s">
        <v>236</v>
      </c>
      <c r="C32" s="128"/>
      <c r="D32" s="118">
        <f t="shared" si="0"/>
        <v>82</v>
      </c>
      <c r="E32" s="119">
        <f t="shared" si="1"/>
        <v>0</v>
      </c>
      <c r="F32" s="120">
        <v>82</v>
      </c>
      <c r="G32" s="121"/>
    </row>
    <row r="33" spans="1:7" ht="15" customHeight="1" thickBot="1">
      <c r="A33" s="115">
        <v>13</v>
      </c>
      <c r="B33" s="116" t="s">
        <v>237</v>
      </c>
      <c r="C33" s="128"/>
      <c r="D33" s="118">
        <f t="shared" si="0"/>
        <v>100</v>
      </c>
      <c r="E33" s="119">
        <f t="shared" si="1"/>
        <v>0</v>
      </c>
      <c r="F33" s="120">
        <v>100</v>
      </c>
      <c r="G33" s="121"/>
    </row>
    <row r="34" spans="1:7" ht="15" customHeight="1" thickBot="1">
      <c r="A34" s="115">
        <v>14</v>
      </c>
      <c r="B34" s="116" t="s">
        <v>238</v>
      </c>
      <c r="C34" s="128"/>
      <c r="D34" s="118">
        <f t="shared" si="0"/>
        <v>70</v>
      </c>
      <c r="E34" s="119">
        <f t="shared" si="1"/>
        <v>0</v>
      </c>
      <c r="F34" s="120">
        <v>70</v>
      </c>
      <c r="G34" s="121"/>
    </row>
    <row r="35" spans="1:7" ht="15" customHeight="1" thickBot="1">
      <c r="A35" s="115">
        <v>15</v>
      </c>
      <c r="B35" s="116" t="s">
        <v>239</v>
      </c>
      <c r="C35" s="128"/>
      <c r="D35" s="118">
        <f t="shared" si="0"/>
        <v>220</v>
      </c>
      <c r="E35" s="119">
        <f t="shared" si="1"/>
        <v>0</v>
      </c>
      <c r="F35" s="120">
        <v>220</v>
      </c>
      <c r="G35" s="121"/>
    </row>
    <row r="36" spans="1:7" ht="15" customHeight="1" thickBot="1">
      <c r="A36" s="115">
        <v>16</v>
      </c>
      <c r="B36" s="116" t="s">
        <v>240</v>
      </c>
      <c r="C36" s="128"/>
      <c r="D36" s="118">
        <f t="shared" si="0"/>
        <v>250</v>
      </c>
      <c r="E36" s="119">
        <f t="shared" si="1"/>
        <v>0</v>
      </c>
      <c r="F36" s="120">
        <v>250</v>
      </c>
      <c r="G36" s="121"/>
    </row>
    <row r="37" spans="1:7" ht="15" customHeight="1" thickBot="1">
      <c r="A37" s="115">
        <v>17</v>
      </c>
      <c r="B37" s="116" t="s">
        <v>241</v>
      </c>
      <c r="C37" s="128"/>
      <c r="D37" s="118">
        <f t="shared" si="0"/>
        <v>250</v>
      </c>
      <c r="E37" s="119">
        <f t="shared" si="1"/>
        <v>0</v>
      </c>
      <c r="F37" s="120">
        <v>250</v>
      </c>
      <c r="G37" s="121"/>
    </row>
    <row r="38" spans="1:7" ht="15" customHeight="1" thickBot="1">
      <c r="A38" s="115">
        <v>18</v>
      </c>
      <c r="B38" s="116" t="s">
        <v>242</v>
      </c>
      <c r="C38" s="128"/>
      <c r="D38" s="118">
        <f t="shared" si="0"/>
        <v>250</v>
      </c>
      <c r="E38" s="119">
        <f t="shared" si="1"/>
        <v>0</v>
      </c>
      <c r="F38" s="120">
        <v>250</v>
      </c>
      <c r="G38" s="121"/>
    </row>
    <row r="39" spans="1:7" ht="15" customHeight="1" thickBot="1">
      <c r="A39" s="115">
        <v>19</v>
      </c>
      <c r="B39" s="116" t="s">
        <v>243</v>
      </c>
      <c r="C39" s="128"/>
      <c r="D39" s="118">
        <f t="shared" si="0"/>
        <v>250</v>
      </c>
      <c r="E39" s="119">
        <f t="shared" si="1"/>
        <v>0</v>
      </c>
      <c r="F39" s="120">
        <v>250</v>
      </c>
      <c r="G39" s="121"/>
    </row>
    <row r="40" spans="1:7" ht="15" customHeight="1" thickBot="1">
      <c r="A40" s="115">
        <v>20</v>
      </c>
      <c r="B40" s="116" t="s">
        <v>244</v>
      </c>
      <c r="C40" s="128"/>
      <c r="D40" s="118">
        <f t="shared" si="0"/>
        <v>280</v>
      </c>
      <c r="E40" s="119">
        <f t="shared" si="1"/>
        <v>0</v>
      </c>
      <c r="F40" s="120">
        <v>280</v>
      </c>
      <c r="G40" s="121"/>
    </row>
    <row r="41" spans="1:7" ht="15" customHeight="1" thickBot="1">
      <c r="A41" s="115">
        <v>21</v>
      </c>
      <c r="B41" s="116" t="s">
        <v>245</v>
      </c>
      <c r="C41" s="128"/>
      <c r="D41" s="118">
        <f t="shared" si="0"/>
        <v>15</v>
      </c>
      <c r="E41" s="119">
        <f t="shared" si="1"/>
        <v>0</v>
      </c>
      <c r="F41" s="120">
        <v>15</v>
      </c>
      <c r="G41" s="121"/>
    </row>
    <row r="42" spans="1:7" ht="15" customHeight="1" thickBot="1">
      <c r="A42" s="115">
        <v>22</v>
      </c>
      <c r="B42" s="116" t="s">
        <v>246</v>
      </c>
      <c r="C42" s="128"/>
      <c r="D42" s="118">
        <f t="shared" si="0"/>
        <v>30</v>
      </c>
      <c r="E42" s="119">
        <f t="shared" si="1"/>
        <v>0</v>
      </c>
      <c r="F42" s="120">
        <v>30</v>
      </c>
      <c r="G42" s="121"/>
    </row>
    <row r="43" spans="1:7" ht="15" customHeight="1" thickBot="1">
      <c r="A43" s="115">
        <v>23</v>
      </c>
      <c r="B43" s="116" t="s">
        <v>247</v>
      </c>
      <c r="C43" s="128"/>
      <c r="D43" s="118">
        <f t="shared" si="0"/>
        <v>35</v>
      </c>
      <c r="E43" s="119">
        <f t="shared" si="1"/>
        <v>0</v>
      </c>
      <c r="F43" s="120">
        <v>35</v>
      </c>
      <c r="G43" s="121"/>
    </row>
    <row r="44" spans="1:7" ht="55.5" customHeight="1" thickBot="1">
      <c r="A44" s="114"/>
      <c r="B44" s="129" t="s">
        <v>248</v>
      </c>
      <c r="C44" s="128"/>
      <c r="D44" s="124"/>
      <c r="E44" s="125"/>
      <c r="F44" s="113" t="s">
        <v>249</v>
      </c>
      <c r="G44" s="126"/>
    </row>
    <row r="45" spans="1:7" ht="15" customHeight="1" thickBot="1">
      <c r="A45" s="115">
        <v>24</v>
      </c>
      <c r="B45" s="116" t="s">
        <v>250</v>
      </c>
      <c r="C45" s="128"/>
      <c r="D45" s="118">
        <f>ROUND(F45-G45/100*F45,2)</f>
        <v>200</v>
      </c>
      <c r="E45" s="119">
        <f>ROUND(C45*D45,2)</f>
        <v>0</v>
      </c>
      <c r="F45" s="120">
        <v>200</v>
      </c>
      <c r="G45" s="121"/>
    </row>
    <row r="46" spans="1:7" ht="15" customHeight="1" thickBot="1">
      <c r="A46" s="115">
        <v>25</v>
      </c>
      <c r="B46" s="116" t="s">
        <v>251</v>
      </c>
      <c r="C46" s="130"/>
      <c r="D46" s="118">
        <f>ROUND(F46-G46/100*F46,2)</f>
        <v>25</v>
      </c>
      <c r="E46" s="119">
        <f>ROUND(C46*D46,2)</f>
        <v>0</v>
      </c>
      <c r="F46" s="120">
        <v>25</v>
      </c>
      <c r="G46" s="121"/>
    </row>
    <row r="47" spans="1:7" ht="15" customHeight="1" thickBot="1">
      <c r="A47" s="114"/>
      <c r="B47" s="111" t="s">
        <v>252</v>
      </c>
      <c r="C47" s="128"/>
      <c r="D47" s="124"/>
      <c r="E47" s="125"/>
      <c r="F47" s="113" t="s">
        <v>249</v>
      </c>
      <c r="G47" s="126"/>
    </row>
    <row r="48" spans="1:7" ht="15" customHeight="1" thickBot="1">
      <c r="A48" s="115">
        <v>26</v>
      </c>
      <c r="B48" s="116" t="s">
        <v>253</v>
      </c>
      <c r="C48" s="128"/>
      <c r="D48" s="118">
        <f aca="true" t="shared" si="2" ref="D48:D59">ROUND(F48-G48/100*F48,2)</f>
        <v>60</v>
      </c>
      <c r="E48" s="119">
        <f aca="true" t="shared" si="3" ref="E48:E59">ROUND(C48*D48,2)</f>
        <v>0</v>
      </c>
      <c r="F48" s="120">
        <v>60</v>
      </c>
      <c r="G48" s="121"/>
    </row>
    <row r="49" spans="1:7" ht="15" customHeight="1" thickBot="1">
      <c r="A49" s="115">
        <v>27</v>
      </c>
      <c r="B49" s="116" t="s">
        <v>254</v>
      </c>
      <c r="C49" s="128"/>
      <c r="D49" s="118">
        <f t="shared" si="2"/>
        <v>40</v>
      </c>
      <c r="E49" s="119">
        <f t="shared" si="3"/>
        <v>0</v>
      </c>
      <c r="F49" s="120">
        <v>40</v>
      </c>
      <c r="G49" s="121"/>
    </row>
    <row r="50" spans="1:7" ht="15" customHeight="1" thickBot="1">
      <c r="A50" s="115">
        <v>28</v>
      </c>
      <c r="B50" s="116" t="s">
        <v>255</v>
      </c>
      <c r="C50" s="128"/>
      <c r="D50" s="118">
        <f t="shared" si="2"/>
        <v>30</v>
      </c>
      <c r="E50" s="119">
        <f t="shared" si="3"/>
        <v>0</v>
      </c>
      <c r="F50" s="120">
        <v>30</v>
      </c>
      <c r="G50" s="121"/>
    </row>
    <row r="51" spans="1:7" ht="15" customHeight="1" thickBot="1">
      <c r="A51" s="115">
        <v>29</v>
      </c>
      <c r="B51" s="116" t="s">
        <v>256</v>
      </c>
      <c r="C51" s="128"/>
      <c r="D51" s="118">
        <f t="shared" si="2"/>
        <v>50</v>
      </c>
      <c r="E51" s="119">
        <f t="shared" si="3"/>
        <v>0</v>
      </c>
      <c r="F51" s="120">
        <v>50</v>
      </c>
      <c r="G51" s="121"/>
    </row>
    <row r="52" spans="1:7" ht="15" customHeight="1" thickBot="1">
      <c r="A52" s="115">
        <v>30</v>
      </c>
      <c r="B52" s="116" t="s">
        <v>257</v>
      </c>
      <c r="C52" s="128"/>
      <c r="D52" s="118">
        <f t="shared" si="2"/>
        <v>30</v>
      </c>
      <c r="E52" s="119">
        <f t="shared" si="3"/>
        <v>0</v>
      </c>
      <c r="F52" s="120">
        <v>30</v>
      </c>
      <c r="G52" s="121"/>
    </row>
    <row r="53" spans="1:7" ht="15" customHeight="1" thickBot="1">
      <c r="A53" s="115">
        <v>31</v>
      </c>
      <c r="B53" s="116" t="s">
        <v>258</v>
      </c>
      <c r="C53" s="128"/>
      <c r="D53" s="118">
        <f t="shared" si="2"/>
        <v>30</v>
      </c>
      <c r="E53" s="119">
        <f t="shared" si="3"/>
        <v>0</v>
      </c>
      <c r="F53" s="120">
        <v>30</v>
      </c>
      <c r="G53" s="121"/>
    </row>
    <row r="54" spans="1:7" ht="15" customHeight="1" thickBot="1">
      <c r="A54" s="115">
        <v>32</v>
      </c>
      <c r="B54" s="116" t="s">
        <v>259</v>
      </c>
      <c r="C54" s="128"/>
      <c r="D54" s="118">
        <f t="shared" si="2"/>
        <v>30</v>
      </c>
      <c r="E54" s="119">
        <f t="shared" si="3"/>
        <v>0</v>
      </c>
      <c r="F54" s="120">
        <v>30</v>
      </c>
      <c r="G54" s="121"/>
    </row>
    <row r="55" spans="1:7" ht="15" customHeight="1" thickBot="1">
      <c r="A55" s="115">
        <v>33</v>
      </c>
      <c r="B55" s="116" t="s">
        <v>260</v>
      </c>
      <c r="C55" s="128"/>
      <c r="D55" s="118">
        <f t="shared" si="2"/>
        <v>40</v>
      </c>
      <c r="E55" s="119">
        <f t="shared" si="3"/>
        <v>0</v>
      </c>
      <c r="F55" s="120">
        <v>40</v>
      </c>
      <c r="G55" s="121"/>
    </row>
    <row r="56" spans="1:7" ht="15" customHeight="1" thickBot="1">
      <c r="A56" s="115">
        <v>34</v>
      </c>
      <c r="B56" s="116" t="s">
        <v>261</v>
      </c>
      <c r="C56" s="128"/>
      <c r="D56" s="118">
        <f t="shared" si="2"/>
        <v>25</v>
      </c>
      <c r="E56" s="119">
        <f t="shared" si="3"/>
        <v>0</v>
      </c>
      <c r="F56" s="120">
        <v>25</v>
      </c>
      <c r="G56" s="121"/>
    </row>
    <row r="57" spans="1:7" ht="15" customHeight="1" thickBot="1">
      <c r="A57" s="115">
        <v>35</v>
      </c>
      <c r="B57" s="116" t="s">
        <v>262</v>
      </c>
      <c r="C57" s="128"/>
      <c r="D57" s="118">
        <f t="shared" si="2"/>
        <v>350</v>
      </c>
      <c r="E57" s="119">
        <f t="shared" si="3"/>
        <v>0</v>
      </c>
      <c r="F57" s="120">
        <v>350</v>
      </c>
      <c r="G57" s="121"/>
    </row>
    <row r="58" spans="1:7" ht="15" customHeight="1" thickBot="1">
      <c r="A58" s="115">
        <v>36</v>
      </c>
      <c r="B58" s="116" t="s">
        <v>263</v>
      </c>
      <c r="C58" s="128"/>
      <c r="D58" s="118">
        <f t="shared" si="2"/>
        <v>80</v>
      </c>
      <c r="E58" s="119">
        <f t="shared" si="3"/>
        <v>0</v>
      </c>
      <c r="F58" s="120">
        <v>80</v>
      </c>
      <c r="G58" s="121"/>
    </row>
    <row r="59" spans="1:7" ht="15" customHeight="1" thickBot="1">
      <c r="A59" s="115">
        <v>37</v>
      </c>
      <c r="B59" s="116" t="s">
        <v>264</v>
      </c>
      <c r="C59" s="128"/>
      <c r="D59" s="118">
        <f t="shared" si="2"/>
        <v>40</v>
      </c>
      <c r="E59" s="119">
        <f t="shared" si="3"/>
        <v>0</v>
      </c>
      <c r="F59" s="120">
        <v>40</v>
      </c>
      <c r="G59" s="121"/>
    </row>
    <row r="60" spans="1:7" ht="57" customHeight="1" thickBot="1">
      <c r="A60" s="114"/>
      <c r="B60" s="129" t="s">
        <v>265</v>
      </c>
      <c r="C60" s="123"/>
      <c r="D60" s="124"/>
      <c r="E60" s="125"/>
      <c r="F60" s="113" t="s">
        <v>249</v>
      </c>
      <c r="G60" s="126"/>
    </row>
    <row r="61" spans="1:7" ht="15" customHeight="1" thickBot="1">
      <c r="A61" s="115">
        <v>38</v>
      </c>
      <c r="B61" s="116" t="s">
        <v>266</v>
      </c>
      <c r="C61" s="117"/>
      <c r="D61" s="118">
        <f>ROUND(F61-G61/100*F61,2)</f>
        <v>40</v>
      </c>
      <c r="E61" s="119">
        <f>ROUND(C61*D61,2)</f>
        <v>0</v>
      </c>
      <c r="F61" s="120">
        <v>40</v>
      </c>
      <c r="G61" s="121"/>
    </row>
    <row r="62" spans="1:7" ht="15" customHeight="1" thickBot="1">
      <c r="A62" s="115">
        <v>39</v>
      </c>
      <c r="B62" s="116" t="s">
        <v>267</v>
      </c>
      <c r="C62" s="117"/>
      <c r="D62" s="118">
        <f>ROUND(F62-G62/100*F62,2)</f>
        <v>50</v>
      </c>
      <c r="E62" s="119">
        <f>ROUND(C62*D62,2)</f>
        <v>0</v>
      </c>
      <c r="F62" s="120">
        <v>50</v>
      </c>
      <c r="G62" s="121"/>
    </row>
    <row r="63" spans="1:7" ht="15" customHeight="1" thickBot="1">
      <c r="A63" s="115">
        <v>40</v>
      </c>
      <c r="B63" s="116" t="s">
        <v>268</v>
      </c>
      <c r="C63" s="117"/>
      <c r="D63" s="118">
        <f>ROUND(F63-G63/100*F63,2)</f>
        <v>55</v>
      </c>
      <c r="E63" s="119">
        <f>ROUND(C63*D63,2)</f>
        <v>0</v>
      </c>
      <c r="F63" s="120">
        <v>55</v>
      </c>
      <c r="G63" s="121"/>
    </row>
    <row r="64" spans="1:7" ht="15" customHeight="1" thickBot="1">
      <c r="A64" s="115">
        <v>41</v>
      </c>
      <c r="B64" s="116" t="s">
        <v>269</v>
      </c>
      <c r="C64" s="117"/>
      <c r="D64" s="118">
        <f>ROUND(F64-G64/100*F64,2)</f>
        <v>170</v>
      </c>
      <c r="E64" s="119">
        <f>ROUND(C64*D64,2)</f>
        <v>0</v>
      </c>
      <c r="F64" s="120">
        <v>170</v>
      </c>
      <c r="G64" s="121"/>
    </row>
    <row r="65" spans="1:7" s="109" customFormat="1" ht="15" customHeight="1" thickBot="1">
      <c r="A65" s="114"/>
      <c r="B65" s="111" t="s">
        <v>270</v>
      </c>
      <c r="C65" s="131"/>
      <c r="D65" s="124"/>
      <c r="E65" s="125"/>
      <c r="F65" s="132" t="s">
        <v>249</v>
      </c>
      <c r="G65" s="133"/>
    </row>
    <row r="66" spans="1:7" ht="15" customHeight="1" thickBot="1">
      <c r="A66" s="115">
        <v>42</v>
      </c>
      <c r="B66" s="116" t="s">
        <v>271</v>
      </c>
      <c r="C66" s="128"/>
      <c r="D66" s="118">
        <f aca="true" t="shared" si="4" ref="D66:D97">ROUND(F66-G66/100*F66,2)</f>
        <v>120</v>
      </c>
      <c r="E66" s="119">
        <f aca="true" t="shared" si="5" ref="E66:E97">ROUND(C66*D66,2)</f>
        <v>0</v>
      </c>
      <c r="F66" s="120">
        <v>120</v>
      </c>
      <c r="G66" s="121"/>
    </row>
    <row r="67" spans="1:7" ht="15" customHeight="1" thickBot="1">
      <c r="A67" s="115">
        <v>43</v>
      </c>
      <c r="B67" s="116" t="s">
        <v>272</v>
      </c>
      <c r="C67" s="128"/>
      <c r="D67" s="118">
        <f t="shared" si="4"/>
        <v>150</v>
      </c>
      <c r="E67" s="119">
        <f t="shared" si="5"/>
        <v>0</v>
      </c>
      <c r="F67" s="120">
        <v>150</v>
      </c>
      <c r="G67" s="121"/>
    </row>
    <row r="68" spans="1:7" ht="15" customHeight="1" thickBot="1">
      <c r="A68" s="115">
        <v>44</v>
      </c>
      <c r="B68" s="116" t="s">
        <v>273</v>
      </c>
      <c r="C68" s="128"/>
      <c r="D68" s="118">
        <f t="shared" si="4"/>
        <v>130</v>
      </c>
      <c r="E68" s="119">
        <f t="shared" si="5"/>
        <v>0</v>
      </c>
      <c r="F68" s="120">
        <v>130</v>
      </c>
      <c r="G68" s="121"/>
    </row>
    <row r="69" spans="1:7" ht="15" customHeight="1" thickBot="1">
      <c r="A69" s="115">
        <v>45</v>
      </c>
      <c r="B69" s="116" t="s">
        <v>274</v>
      </c>
      <c r="C69" s="128"/>
      <c r="D69" s="118">
        <f t="shared" si="4"/>
        <v>175</v>
      </c>
      <c r="E69" s="119">
        <f t="shared" si="5"/>
        <v>0</v>
      </c>
      <c r="F69" s="120">
        <v>175</v>
      </c>
      <c r="G69" s="121"/>
    </row>
    <row r="70" spans="1:7" ht="15" customHeight="1" thickBot="1">
      <c r="A70" s="115">
        <v>46</v>
      </c>
      <c r="B70" s="116" t="s">
        <v>275</v>
      </c>
      <c r="C70" s="128"/>
      <c r="D70" s="118">
        <f t="shared" si="4"/>
        <v>175</v>
      </c>
      <c r="E70" s="119">
        <f t="shared" si="5"/>
        <v>0</v>
      </c>
      <c r="F70" s="120">
        <v>175</v>
      </c>
      <c r="G70" s="121"/>
    </row>
    <row r="71" spans="1:7" ht="15" customHeight="1" thickBot="1">
      <c r="A71" s="115">
        <v>47</v>
      </c>
      <c r="B71" s="116" t="s">
        <v>276</v>
      </c>
      <c r="C71" s="128"/>
      <c r="D71" s="118">
        <f t="shared" si="4"/>
        <v>175</v>
      </c>
      <c r="E71" s="119">
        <f t="shared" si="5"/>
        <v>0</v>
      </c>
      <c r="F71" s="120">
        <v>175</v>
      </c>
      <c r="G71" s="121"/>
    </row>
    <row r="72" spans="1:7" ht="15" customHeight="1" thickBot="1">
      <c r="A72" s="115">
        <v>48</v>
      </c>
      <c r="B72" s="116" t="s">
        <v>277</v>
      </c>
      <c r="C72" s="128"/>
      <c r="D72" s="118">
        <f t="shared" si="4"/>
        <v>60</v>
      </c>
      <c r="E72" s="119">
        <f t="shared" si="5"/>
        <v>0</v>
      </c>
      <c r="F72" s="120">
        <v>60</v>
      </c>
      <c r="G72" s="121"/>
    </row>
    <row r="73" spans="1:7" ht="15" customHeight="1" thickBot="1">
      <c r="A73" s="115">
        <v>49</v>
      </c>
      <c r="B73" s="116" t="s">
        <v>278</v>
      </c>
      <c r="C73" s="128"/>
      <c r="D73" s="118">
        <f t="shared" si="4"/>
        <v>60</v>
      </c>
      <c r="E73" s="119">
        <f t="shared" si="5"/>
        <v>0</v>
      </c>
      <c r="F73" s="120">
        <v>60</v>
      </c>
      <c r="G73" s="121"/>
    </row>
    <row r="74" spans="1:7" ht="15" customHeight="1" thickBot="1">
      <c r="A74" s="115">
        <v>50</v>
      </c>
      <c r="B74" s="116" t="s">
        <v>279</v>
      </c>
      <c r="C74" s="128"/>
      <c r="D74" s="118">
        <f t="shared" si="4"/>
        <v>150</v>
      </c>
      <c r="E74" s="119">
        <f t="shared" si="5"/>
        <v>0</v>
      </c>
      <c r="F74" s="120">
        <v>150</v>
      </c>
      <c r="G74" s="121"/>
    </row>
    <row r="75" spans="1:7" ht="15" customHeight="1" thickBot="1">
      <c r="A75" s="115">
        <v>51</v>
      </c>
      <c r="B75" s="116" t="s">
        <v>280</v>
      </c>
      <c r="C75" s="128"/>
      <c r="D75" s="118">
        <f t="shared" si="4"/>
        <v>150</v>
      </c>
      <c r="E75" s="119">
        <f t="shared" si="5"/>
        <v>0</v>
      </c>
      <c r="F75" s="120">
        <v>150</v>
      </c>
      <c r="G75" s="121"/>
    </row>
    <row r="76" spans="1:7" ht="15" customHeight="1" thickBot="1">
      <c r="A76" s="115">
        <v>52</v>
      </c>
      <c r="B76" s="116" t="s">
        <v>281</v>
      </c>
      <c r="C76" s="128"/>
      <c r="D76" s="118">
        <f t="shared" si="4"/>
        <v>375</v>
      </c>
      <c r="E76" s="119">
        <f t="shared" si="5"/>
        <v>0</v>
      </c>
      <c r="F76" s="120">
        <v>375</v>
      </c>
      <c r="G76" s="121"/>
    </row>
    <row r="77" spans="1:7" ht="15" customHeight="1" thickBot="1">
      <c r="A77" s="115">
        <v>53</v>
      </c>
      <c r="B77" s="116" t="s">
        <v>282</v>
      </c>
      <c r="C77" s="128"/>
      <c r="D77" s="118">
        <f t="shared" si="4"/>
        <v>375</v>
      </c>
      <c r="E77" s="119">
        <f t="shared" si="5"/>
        <v>0</v>
      </c>
      <c r="F77" s="120">
        <v>375</v>
      </c>
      <c r="G77" s="121"/>
    </row>
    <row r="78" spans="1:7" ht="15" customHeight="1" thickBot="1">
      <c r="A78" s="115">
        <v>54</v>
      </c>
      <c r="B78" s="116" t="s">
        <v>283</v>
      </c>
      <c r="C78" s="128"/>
      <c r="D78" s="118">
        <f t="shared" si="4"/>
        <v>400</v>
      </c>
      <c r="E78" s="119">
        <f t="shared" si="5"/>
        <v>0</v>
      </c>
      <c r="F78" s="120">
        <v>400</v>
      </c>
      <c r="G78" s="121"/>
    </row>
    <row r="79" spans="1:7" ht="15" customHeight="1" thickBot="1">
      <c r="A79" s="115">
        <v>55</v>
      </c>
      <c r="B79" s="116" t="s">
        <v>284</v>
      </c>
      <c r="C79" s="128"/>
      <c r="D79" s="118">
        <f t="shared" si="4"/>
        <v>375</v>
      </c>
      <c r="E79" s="119">
        <f t="shared" si="5"/>
        <v>0</v>
      </c>
      <c r="F79" s="120">
        <v>375</v>
      </c>
      <c r="G79" s="121"/>
    </row>
    <row r="80" spans="1:7" ht="15" customHeight="1" thickBot="1">
      <c r="A80" s="115">
        <v>56</v>
      </c>
      <c r="B80" s="116" t="s">
        <v>285</v>
      </c>
      <c r="C80" s="128"/>
      <c r="D80" s="118">
        <f t="shared" si="4"/>
        <v>450</v>
      </c>
      <c r="E80" s="119">
        <f t="shared" si="5"/>
        <v>0</v>
      </c>
      <c r="F80" s="120">
        <v>450</v>
      </c>
      <c r="G80" s="121"/>
    </row>
    <row r="81" spans="1:7" ht="15" customHeight="1" thickBot="1">
      <c r="A81" s="115">
        <v>57</v>
      </c>
      <c r="B81" s="116" t="s">
        <v>286</v>
      </c>
      <c r="C81" s="128"/>
      <c r="D81" s="118">
        <f t="shared" si="4"/>
        <v>400</v>
      </c>
      <c r="E81" s="119">
        <f t="shared" si="5"/>
        <v>0</v>
      </c>
      <c r="F81" s="120">
        <v>400</v>
      </c>
      <c r="G81" s="121"/>
    </row>
    <row r="82" spans="1:7" ht="15" customHeight="1" thickBot="1">
      <c r="A82" s="115">
        <v>58</v>
      </c>
      <c r="B82" s="116" t="s">
        <v>287</v>
      </c>
      <c r="C82" s="128"/>
      <c r="D82" s="118">
        <f t="shared" si="4"/>
        <v>400</v>
      </c>
      <c r="E82" s="119">
        <f t="shared" si="5"/>
        <v>0</v>
      </c>
      <c r="F82" s="120">
        <v>400</v>
      </c>
      <c r="G82" s="121"/>
    </row>
    <row r="83" spans="1:7" ht="29.25" customHeight="1" thickBot="1">
      <c r="A83" s="115">
        <v>59</v>
      </c>
      <c r="B83" s="116" t="s">
        <v>288</v>
      </c>
      <c r="C83" s="128"/>
      <c r="D83" s="118">
        <f t="shared" si="4"/>
        <v>400</v>
      </c>
      <c r="E83" s="119">
        <f t="shared" si="5"/>
        <v>0</v>
      </c>
      <c r="F83" s="120">
        <v>400</v>
      </c>
      <c r="G83" s="121"/>
    </row>
    <row r="84" spans="1:7" ht="15" customHeight="1" thickBot="1">
      <c r="A84" s="115">
        <v>60</v>
      </c>
      <c r="B84" s="116" t="s">
        <v>289</v>
      </c>
      <c r="C84" s="128"/>
      <c r="D84" s="118">
        <f t="shared" si="4"/>
        <v>180</v>
      </c>
      <c r="E84" s="119">
        <f t="shared" si="5"/>
        <v>0</v>
      </c>
      <c r="F84" s="120">
        <v>180</v>
      </c>
      <c r="G84" s="121"/>
    </row>
    <row r="85" spans="1:7" ht="15" customHeight="1" thickBot="1">
      <c r="A85" s="115">
        <v>61</v>
      </c>
      <c r="B85" s="116" t="s">
        <v>290</v>
      </c>
      <c r="C85" s="128"/>
      <c r="D85" s="118">
        <f t="shared" si="4"/>
        <v>375</v>
      </c>
      <c r="E85" s="119">
        <f t="shared" si="5"/>
        <v>0</v>
      </c>
      <c r="F85" s="120">
        <v>375</v>
      </c>
      <c r="G85" s="121"/>
    </row>
    <row r="86" spans="1:7" ht="15" customHeight="1" thickBot="1">
      <c r="A86" s="115">
        <v>62</v>
      </c>
      <c r="B86" s="116" t="s">
        <v>291</v>
      </c>
      <c r="C86" s="128"/>
      <c r="D86" s="118">
        <f t="shared" si="4"/>
        <v>400</v>
      </c>
      <c r="E86" s="119">
        <f t="shared" si="5"/>
        <v>0</v>
      </c>
      <c r="F86" s="120">
        <v>400</v>
      </c>
      <c r="G86" s="121"/>
    </row>
    <row r="87" spans="1:7" ht="15" customHeight="1" thickBot="1">
      <c r="A87" s="115">
        <v>63</v>
      </c>
      <c r="B87" s="116" t="s">
        <v>292</v>
      </c>
      <c r="C87" s="128"/>
      <c r="D87" s="118">
        <f t="shared" si="4"/>
        <v>400</v>
      </c>
      <c r="E87" s="119">
        <f t="shared" si="5"/>
        <v>0</v>
      </c>
      <c r="F87" s="120">
        <v>400</v>
      </c>
      <c r="G87" s="121"/>
    </row>
    <row r="88" spans="1:7" ht="15" customHeight="1" thickBot="1">
      <c r="A88" s="115">
        <v>64</v>
      </c>
      <c r="B88" s="116" t="s">
        <v>293</v>
      </c>
      <c r="C88" s="128"/>
      <c r="D88" s="118">
        <f t="shared" si="4"/>
        <v>400</v>
      </c>
      <c r="E88" s="119">
        <f t="shared" si="5"/>
        <v>0</v>
      </c>
      <c r="F88" s="120">
        <v>400</v>
      </c>
      <c r="G88" s="121"/>
    </row>
    <row r="89" spans="1:7" ht="15" customHeight="1" thickBot="1">
      <c r="A89" s="115">
        <v>65</v>
      </c>
      <c r="B89" s="116" t="s">
        <v>294</v>
      </c>
      <c r="C89" s="128"/>
      <c r="D89" s="118">
        <f t="shared" si="4"/>
        <v>400</v>
      </c>
      <c r="E89" s="119">
        <f t="shared" si="5"/>
        <v>0</v>
      </c>
      <c r="F89" s="120">
        <v>400</v>
      </c>
      <c r="G89" s="121"/>
    </row>
    <row r="90" spans="1:7" ht="15" customHeight="1" thickBot="1">
      <c r="A90" s="115">
        <v>66</v>
      </c>
      <c r="B90" s="116" t="s">
        <v>295</v>
      </c>
      <c r="C90" s="128"/>
      <c r="D90" s="118">
        <f t="shared" si="4"/>
        <v>400</v>
      </c>
      <c r="E90" s="119">
        <f t="shared" si="5"/>
        <v>0</v>
      </c>
      <c r="F90" s="120">
        <v>400</v>
      </c>
      <c r="G90" s="121"/>
    </row>
    <row r="91" spans="1:7" ht="15" customHeight="1" thickBot="1">
      <c r="A91" s="115">
        <v>67</v>
      </c>
      <c r="B91" s="116" t="s">
        <v>296</v>
      </c>
      <c r="C91" s="128"/>
      <c r="D91" s="118">
        <f t="shared" si="4"/>
        <v>400</v>
      </c>
      <c r="E91" s="119">
        <f t="shared" si="5"/>
        <v>0</v>
      </c>
      <c r="F91" s="120">
        <v>400</v>
      </c>
      <c r="G91" s="121"/>
    </row>
    <row r="92" spans="1:7" ht="15" customHeight="1" thickBot="1">
      <c r="A92" s="115">
        <v>68</v>
      </c>
      <c r="B92" s="116" t="s">
        <v>297</v>
      </c>
      <c r="C92" s="128"/>
      <c r="D92" s="118">
        <f t="shared" si="4"/>
        <v>400</v>
      </c>
      <c r="E92" s="119">
        <f t="shared" si="5"/>
        <v>0</v>
      </c>
      <c r="F92" s="120">
        <v>400</v>
      </c>
      <c r="G92" s="121"/>
    </row>
    <row r="93" spans="1:7" ht="15" customHeight="1" thickBot="1">
      <c r="A93" s="115">
        <v>69</v>
      </c>
      <c r="B93" s="116" t="s">
        <v>298</v>
      </c>
      <c r="C93" s="128"/>
      <c r="D93" s="118">
        <f t="shared" si="4"/>
        <v>700</v>
      </c>
      <c r="E93" s="119">
        <f t="shared" si="5"/>
        <v>0</v>
      </c>
      <c r="F93" s="120">
        <v>700</v>
      </c>
      <c r="G93" s="121"/>
    </row>
    <row r="94" spans="1:7" ht="15" customHeight="1" thickBot="1">
      <c r="A94" s="115">
        <v>70</v>
      </c>
      <c r="B94" s="116" t="s">
        <v>299</v>
      </c>
      <c r="C94" s="128"/>
      <c r="D94" s="118">
        <f t="shared" si="4"/>
        <v>450</v>
      </c>
      <c r="E94" s="119">
        <f t="shared" si="5"/>
        <v>0</v>
      </c>
      <c r="F94" s="120">
        <v>450</v>
      </c>
      <c r="G94" s="121"/>
    </row>
    <row r="95" spans="1:7" ht="15" customHeight="1" thickBot="1">
      <c r="A95" s="115">
        <v>71</v>
      </c>
      <c r="B95" s="116" t="s">
        <v>300</v>
      </c>
      <c r="C95" s="128"/>
      <c r="D95" s="118">
        <f t="shared" si="4"/>
        <v>450</v>
      </c>
      <c r="E95" s="119">
        <f t="shared" si="5"/>
        <v>0</v>
      </c>
      <c r="F95" s="120">
        <v>450</v>
      </c>
      <c r="G95" s="121"/>
    </row>
    <row r="96" spans="1:7" ht="15" customHeight="1" thickBot="1">
      <c r="A96" s="115">
        <v>72</v>
      </c>
      <c r="B96" s="116" t="s">
        <v>301</v>
      </c>
      <c r="C96" s="128"/>
      <c r="D96" s="118">
        <f t="shared" si="4"/>
        <v>450</v>
      </c>
      <c r="E96" s="119">
        <f t="shared" si="5"/>
        <v>0</v>
      </c>
      <c r="F96" s="120">
        <v>450</v>
      </c>
      <c r="G96" s="121"/>
    </row>
    <row r="97" spans="1:7" ht="15" customHeight="1" thickBot="1">
      <c r="A97" s="115">
        <v>73</v>
      </c>
      <c r="B97" s="116" t="s">
        <v>302</v>
      </c>
      <c r="C97" s="128"/>
      <c r="D97" s="118">
        <f t="shared" si="4"/>
        <v>450</v>
      </c>
      <c r="E97" s="119">
        <f t="shared" si="5"/>
        <v>0</v>
      </c>
      <c r="F97" s="120">
        <v>450</v>
      </c>
      <c r="G97" s="121"/>
    </row>
    <row r="98" spans="1:7" ht="19.5" customHeight="1" thickBot="1">
      <c r="A98" s="115">
        <v>74</v>
      </c>
      <c r="B98" s="116" t="s">
        <v>303</v>
      </c>
      <c r="C98" s="128"/>
      <c r="D98" s="118">
        <f aca="true" t="shared" si="6" ref="D98:D122">ROUND(F98-G98/100*F98,2)</f>
        <v>450</v>
      </c>
      <c r="E98" s="119">
        <f aca="true" t="shared" si="7" ref="E98:E122">ROUND(C98*D98,2)</f>
        <v>0</v>
      </c>
      <c r="F98" s="120">
        <v>450</v>
      </c>
      <c r="G98" s="121"/>
    </row>
    <row r="99" spans="1:7" ht="15" customHeight="1" thickBot="1">
      <c r="A99" s="115">
        <v>75</v>
      </c>
      <c r="B99" s="116" t="s">
        <v>304</v>
      </c>
      <c r="C99" s="128"/>
      <c r="D99" s="118">
        <f t="shared" si="6"/>
        <v>450</v>
      </c>
      <c r="E99" s="119">
        <f t="shared" si="7"/>
        <v>0</v>
      </c>
      <c r="F99" s="120">
        <v>450</v>
      </c>
      <c r="G99" s="121"/>
    </row>
    <row r="100" spans="1:7" ht="15" customHeight="1" thickBot="1">
      <c r="A100" s="115">
        <v>76</v>
      </c>
      <c r="B100" s="116" t="s">
        <v>305</v>
      </c>
      <c r="C100" s="128"/>
      <c r="D100" s="118">
        <f t="shared" si="6"/>
        <v>450</v>
      </c>
      <c r="E100" s="119">
        <f t="shared" si="7"/>
        <v>0</v>
      </c>
      <c r="F100" s="120">
        <v>450</v>
      </c>
      <c r="G100" s="121"/>
    </row>
    <row r="101" spans="1:7" ht="15" customHeight="1" thickBot="1">
      <c r="A101" s="115">
        <v>77</v>
      </c>
      <c r="B101" s="116" t="s">
        <v>306</v>
      </c>
      <c r="C101" s="128"/>
      <c r="D101" s="118">
        <f t="shared" si="6"/>
        <v>450</v>
      </c>
      <c r="E101" s="119">
        <f t="shared" si="7"/>
        <v>0</v>
      </c>
      <c r="F101" s="120">
        <v>450</v>
      </c>
      <c r="G101" s="121"/>
    </row>
    <row r="102" spans="1:7" ht="15" customHeight="1" thickBot="1">
      <c r="A102" s="115">
        <v>78</v>
      </c>
      <c r="B102" s="116" t="s">
        <v>307</v>
      </c>
      <c r="C102" s="128"/>
      <c r="D102" s="118">
        <f t="shared" si="6"/>
        <v>450</v>
      </c>
      <c r="E102" s="119">
        <f t="shared" si="7"/>
        <v>0</v>
      </c>
      <c r="F102" s="120">
        <v>450</v>
      </c>
      <c r="G102" s="121"/>
    </row>
    <row r="103" spans="1:7" ht="15" customHeight="1" thickBot="1">
      <c r="A103" s="115">
        <v>79</v>
      </c>
      <c r="B103" s="116" t="s">
        <v>308</v>
      </c>
      <c r="C103" s="128"/>
      <c r="D103" s="118">
        <f t="shared" si="6"/>
        <v>700</v>
      </c>
      <c r="E103" s="119">
        <f t="shared" si="7"/>
        <v>0</v>
      </c>
      <c r="F103" s="120">
        <v>700</v>
      </c>
      <c r="G103" s="121"/>
    </row>
    <row r="104" spans="1:7" ht="15" customHeight="1" thickBot="1">
      <c r="A104" s="115">
        <v>80</v>
      </c>
      <c r="B104" s="116" t="s">
        <v>309</v>
      </c>
      <c r="C104" s="128"/>
      <c r="D104" s="118">
        <f t="shared" si="6"/>
        <v>700</v>
      </c>
      <c r="E104" s="119">
        <f t="shared" si="7"/>
        <v>0</v>
      </c>
      <c r="F104" s="120">
        <v>700</v>
      </c>
      <c r="G104" s="121"/>
    </row>
    <row r="105" spans="1:7" ht="15" customHeight="1" thickBot="1">
      <c r="A105" s="115">
        <v>81</v>
      </c>
      <c r="B105" s="116" t="s">
        <v>310</v>
      </c>
      <c r="C105" s="128"/>
      <c r="D105" s="118">
        <f t="shared" si="6"/>
        <v>700</v>
      </c>
      <c r="E105" s="119">
        <f t="shared" si="7"/>
        <v>0</v>
      </c>
      <c r="F105" s="120">
        <v>700</v>
      </c>
      <c r="G105" s="121"/>
    </row>
    <row r="106" spans="1:7" ht="15" customHeight="1" thickBot="1">
      <c r="A106" s="115">
        <v>82</v>
      </c>
      <c r="B106" s="116" t="s">
        <v>311</v>
      </c>
      <c r="C106" s="128"/>
      <c r="D106" s="118">
        <f t="shared" si="6"/>
        <v>700</v>
      </c>
      <c r="E106" s="119">
        <f t="shared" si="7"/>
        <v>0</v>
      </c>
      <c r="F106" s="120">
        <v>700</v>
      </c>
      <c r="G106" s="121"/>
    </row>
    <row r="107" spans="1:7" ht="27" customHeight="1" thickBot="1">
      <c r="A107" s="115">
        <v>83</v>
      </c>
      <c r="B107" s="116" t="s">
        <v>312</v>
      </c>
      <c r="C107" s="128"/>
      <c r="D107" s="118">
        <f t="shared" si="6"/>
        <v>700</v>
      </c>
      <c r="E107" s="119">
        <f t="shared" si="7"/>
        <v>0</v>
      </c>
      <c r="F107" s="120">
        <v>700</v>
      </c>
      <c r="G107" s="121"/>
    </row>
    <row r="108" spans="1:7" ht="15" customHeight="1" thickBot="1">
      <c r="A108" s="115">
        <v>84</v>
      </c>
      <c r="B108" s="116" t="s">
        <v>313</v>
      </c>
      <c r="C108" s="128"/>
      <c r="D108" s="118">
        <f t="shared" si="6"/>
        <v>700</v>
      </c>
      <c r="E108" s="119">
        <f t="shared" si="7"/>
        <v>0</v>
      </c>
      <c r="F108" s="120">
        <v>700</v>
      </c>
      <c r="G108" s="121"/>
    </row>
    <row r="109" spans="1:7" ht="15" customHeight="1" thickBot="1">
      <c r="A109" s="115">
        <v>85</v>
      </c>
      <c r="B109" s="116" t="s">
        <v>314</v>
      </c>
      <c r="C109" s="128"/>
      <c r="D109" s="118">
        <f t="shared" si="6"/>
        <v>700</v>
      </c>
      <c r="E109" s="119">
        <f t="shared" si="7"/>
        <v>0</v>
      </c>
      <c r="F109" s="120">
        <v>700</v>
      </c>
      <c r="G109" s="121"/>
    </row>
    <row r="110" spans="1:7" ht="15" customHeight="1" thickBot="1">
      <c r="A110" s="115">
        <v>86</v>
      </c>
      <c r="B110" s="116" t="s">
        <v>315</v>
      </c>
      <c r="C110" s="128"/>
      <c r="D110" s="118">
        <f t="shared" si="6"/>
        <v>700</v>
      </c>
      <c r="E110" s="119">
        <f t="shared" si="7"/>
        <v>0</v>
      </c>
      <c r="F110" s="120">
        <v>700</v>
      </c>
      <c r="G110" s="121"/>
    </row>
    <row r="111" spans="1:7" ht="15" customHeight="1" thickBot="1">
      <c r="A111" s="115">
        <v>87</v>
      </c>
      <c r="B111" s="116" t="s">
        <v>316</v>
      </c>
      <c r="C111" s="128"/>
      <c r="D111" s="118">
        <f t="shared" si="6"/>
        <v>450</v>
      </c>
      <c r="E111" s="119">
        <f t="shared" si="7"/>
        <v>0</v>
      </c>
      <c r="F111" s="120">
        <v>450</v>
      </c>
      <c r="G111" s="121"/>
    </row>
    <row r="112" spans="1:7" ht="15" customHeight="1" thickBot="1">
      <c r="A112" s="115">
        <v>88</v>
      </c>
      <c r="B112" s="116" t="s">
        <v>317</v>
      </c>
      <c r="C112" s="128"/>
      <c r="D112" s="118">
        <f t="shared" si="6"/>
        <v>700</v>
      </c>
      <c r="E112" s="119">
        <f t="shared" si="7"/>
        <v>0</v>
      </c>
      <c r="F112" s="120">
        <v>700</v>
      </c>
      <c r="G112" s="121"/>
    </row>
    <row r="113" spans="1:7" ht="15" customHeight="1" thickBot="1">
      <c r="A113" s="115">
        <v>89</v>
      </c>
      <c r="B113" s="116" t="s">
        <v>318</v>
      </c>
      <c r="C113" s="128"/>
      <c r="D113" s="118">
        <f t="shared" si="6"/>
        <v>700</v>
      </c>
      <c r="E113" s="119">
        <f t="shared" si="7"/>
        <v>0</v>
      </c>
      <c r="F113" s="120">
        <v>700</v>
      </c>
      <c r="G113" s="121"/>
    </row>
    <row r="114" spans="1:7" ht="15" customHeight="1" thickBot="1">
      <c r="A114" s="115">
        <v>90</v>
      </c>
      <c r="B114" s="116" t="s">
        <v>319</v>
      </c>
      <c r="C114" s="128"/>
      <c r="D114" s="118">
        <f t="shared" si="6"/>
        <v>850</v>
      </c>
      <c r="E114" s="119">
        <f t="shared" si="7"/>
        <v>0</v>
      </c>
      <c r="F114" s="120">
        <v>850</v>
      </c>
      <c r="G114" s="121"/>
    </row>
    <row r="115" spans="1:7" ht="15" customHeight="1" thickBot="1">
      <c r="A115" s="115">
        <v>91</v>
      </c>
      <c r="B115" s="116" t="s">
        <v>320</v>
      </c>
      <c r="C115" s="128"/>
      <c r="D115" s="118">
        <f t="shared" si="6"/>
        <v>400</v>
      </c>
      <c r="E115" s="119">
        <f t="shared" si="7"/>
        <v>0</v>
      </c>
      <c r="F115" s="120">
        <v>400</v>
      </c>
      <c r="G115" s="121"/>
    </row>
    <row r="116" spans="1:7" ht="15" customHeight="1" thickBot="1">
      <c r="A116" s="115">
        <v>92</v>
      </c>
      <c r="B116" s="116" t="s">
        <v>321</v>
      </c>
      <c r="C116" s="128"/>
      <c r="D116" s="118">
        <f t="shared" si="6"/>
        <v>400</v>
      </c>
      <c r="E116" s="119">
        <f t="shared" si="7"/>
        <v>0</v>
      </c>
      <c r="F116" s="120">
        <v>400</v>
      </c>
      <c r="G116" s="121"/>
    </row>
    <row r="117" spans="1:7" ht="15" customHeight="1" thickBot="1">
      <c r="A117" s="115">
        <v>93</v>
      </c>
      <c r="B117" s="116" t="s">
        <v>322</v>
      </c>
      <c r="C117" s="128"/>
      <c r="D117" s="118">
        <f t="shared" si="6"/>
        <v>600</v>
      </c>
      <c r="E117" s="119">
        <f t="shared" si="7"/>
        <v>0</v>
      </c>
      <c r="F117" s="120">
        <v>600</v>
      </c>
      <c r="G117" s="121"/>
    </row>
    <row r="118" spans="1:7" ht="15" customHeight="1" thickBot="1">
      <c r="A118" s="115">
        <v>94</v>
      </c>
      <c r="B118" s="116" t="s">
        <v>323</v>
      </c>
      <c r="C118" s="128"/>
      <c r="D118" s="118">
        <f t="shared" si="6"/>
        <v>400</v>
      </c>
      <c r="E118" s="119">
        <f t="shared" si="7"/>
        <v>0</v>
      </c>
      <c r="F118" s="120">
        <v>400</v>
      </c>
      <c r="G118" s="121"/>
    </row>
    <row r="119" spans="1:7" ht="15" customHeight="1" thickBot="1">
      <c r="A119" s="115">
        <v>95</v>
      </c>
      <c r="B119" s="116" t="s">
        <v>324</v>
      </c>
      <c r="C119" s="128"/>
      <c r="D119" s="118">
        <f t="shared" si="6"/>
        <v>800</v>
      </c>
      <c r="E119" s="119">
        <f t="shared" si="7"/>
        <v>0</v>
      </c>
      <c r="F119" s="120">
        <v>800</v>
      </c>
      <c r="G119" s="121"/>
    </row>
    <row r="120" spans="1:7" ht="15" customHeight="1" thickBot="1">
      <c r="A120" s="115">
        <v>96</v>
      </c>
      <c r="B120" s="116" t="s">
        <v>325</v>
      </c>
      <c r="C120" s="128"/>
      <c r="D120" s="118">
        <f t="shared" si="6"/>
        <v>300</v>
      </c>
      <c r="E120" s="119">
        <f t="shared" si="7"/>
        <v>0</v>
      </c>
      <c r="F120" s="120">
        <v>300</v>
      </c>
      <c r="G120" s="121"/>
    </row>
    <row r="121" spans="1:7" ht="15" customHeight="1" thickBot="1">
      <c r="A121" s="115">
        <v>97</v>
      </c>
      <c r="B121" s="116" t="s">
        <v>326</v>
      </c>
      <c r="C121" s="128"/>
      <c r="D121" s="118">
        <f t="shared" si="6"/>
        <v>450</v>
      </c>
      <c r="E121" s="119">
        <f t="shared" si="7"/>
        <v>0</v>
      </c>
      <c r="F121" s="120">
        <v>450</v>
      </c>
      <c r="G121" s="121"/>
    </row>
    <row r="122" spans="1:7" ht="15" customHeight="1" thickBot="1">
      <c r="A122" s="115">
        <v>98</v>
      </c>
      <c r="B122" s="116" t="s">
        <v>327</v>
      </c>
      <c r="C122" s="128"/>
      <c r="D122" s="118">
        <f t="shared" si="6"/>
        <v>700</v>
      </c>
      <c r="E122" s="119">
        <f t="shared" si="7"/>
        <v>0</v>
      </c>
      <c r="F122" s="120">
        <v>700</v>
      </c>
      <c r="G122" s="121"/>
    </row>
    <row r="123" spans="1:7" ht="15" customHeight="1" thickBot="1">
      <c r="A123" s="114"/>
      <c r="B123" s="111" t="s">
        <v>328</v>
      </c>
      <c r="C123" s="131"/>
      <c r="D123" s="124"/>
      <c r="E123" s="125"/>
      <c r="F123" s="113" t="s">
        <v>249</v>
      </c>
      <c r="G123" s="126"/>
    </row>
    <row r="124" spans="1:7" ht="15" customHeight="1" thickBot="1">
      <c r="A124" s="115">
        <v>99</v>
      </c>
      <c r="B124" s="116" t="s">
        <v>329</v>
      </c>
      <c r="C124" s="128"/>
      <c r="D124" s="118">
        <f aca="true" t="shared" si="8" ref="D124:D133">ROUND(F124-G124/100*F124,2)</f>
        <v>450</v>
      </c>
      <c r="E124" s="119">
        <f aca="true" t="shared" si="9" ref="E124:E133">ROUND(C124*D124,2)</f>
        <v>0</v>
      </c>
      <c r="F124" s="120">
        <v>450</v>
      </c>
      <c r="G124" s="121"/>
    </row>
    <row r="125" spans="1:7" ht="32.25" customHeight="1" thickBot="1">
      <c r="A125" s="115">
        <v>100</v>
      </c>
      <c r="B125" s="116" t="s">
        <v>330</v>
      </c>
      <c r="C125" s="128"/>
      <c r="D125" s="118">
        <f t="shared" si="8"/>
        <v>450</v>
      </c>
      <c r="E125" s="119">
        <f t="shared" si="9"/>
        <v>0</v>
      </c>
      <c r="F125" s="120">
        <v>450</v>
      </c>
      <c r="G125" s="121"/>
    </row>
    <row r="126" spans="1:7" ht="29.25" customHeight="1" thickBot="1">
      <c r="A126" s="115">
        <v>101</v>
      </c>
      <c r="B126" s="116" t="s">
        <v>331</v>
      </c>
      <c r="C126" s="128"/>
      <c r="D126" s="118">
        <f t="shared" si="8"/>
        <v>450</v>
      </c>
      <c r="E126" s="119">
        <f t="shared" si="9"/>
        <v>0</v>
      </c>
      <c r="F126" s="120">
        <v>450</v>
      </c>
      <c r="G126" s="121"/>
    </row>
    <row r="127" spans="1:7" ht="32.25" customHeight="1" thickBot="1">
      <c r="A127" s="115">
        <v>102</v>
      </c>
      <c r="B127" s="116" t="s">
        <v>332</v>
      </c>
      <c r="C127" s="128"/>
      <c r="D127" s="118">
        <f t="shared" si="8"/>
        <v>450</v>
      </c>
      <c r="E127" s="119">
        <f t="shared" si="9"/>
        <v>0</v>
      </c>
      <c r="F127" s="120">
        <v>450</v>
      </c>
      <c r="G127" s="121"/>
    </row>
    <row r="128" spans="1:7" ht="15" customHeight="1" thickBot="1">
      <c r="A128" s="115">
        <v>103</v>
      </c>
      <c r="B128" s="116" t="s">
        <v>333</v>
      </c>
      <c r="C128" s="128"/>
      <c r="D128" s="118">
        <f t="shared" si="8"/>
        <v>450</v>
      </c>
      <c r="E128" s="119">
        <f t="shared" si="9"/>
        <v>0</v>
      </c>
      <c r="F128" s="120">
        <v>450</v>
      </c>
      <c r="G128" s="121"/>
    </row>
    <row r="129" spans="1:7" ht="15" customHeight="1" thickBot="1">
      <c r="A129" s="115">
        <v>104</v>
      </c>
      <c r="B129" s="116" t="s">
        <v>334</v>
      </c>
      <c r="C129" s="128"/>
      <c r="D129" s="118">
        <f t="shared" si="8"/>
        <v>450</v>
      </c>
      <c r="E129" s="119">
        <f t="shared" si="9"/>
        <v>0</v>
      </c>
      <c r="F129" s="120">
        <v>450</v>
      </c>
      <c r="G129" s="121"/>
    </row>
    <row r="130" spans="1:7" ht="15" customHeight="1" thickBot="1">
      <c r="A130" s="115">
        <v>105</v>
      </c>
      <c r="B130" s="116" t="s">
        <v>335</v>
      </c>
      <c r="C130" s="128"/>
      <c r="D130" s="118">
        <f t="shared" si="8"/>
        <v>450</v>
      </c>
      <c r="E130" s="119">
        <f t="shared" si="9"/>
        <v>0</v>
      </c>
      <c r="F130" s="120">
        <v>450</v>
      </c>
      <c r="G130" s="121"/>
    </row>
    <row r="131" spans="1:7" ht="15" customHeight="1" thickBot="1">
      <c r="A131" s="115">
        <v>106</v>
      </c>
      <c r="B131" s="116" t="s">
        <v>336</v>
      </c>
      <c r="C131" s="128"/>
      <c r="D131" s="118">
        <f t="shared" si="8"/>
        <v>450</v>
      </c>
      <c r="E131" s="119">
        <f t="shared" si="9"/>
        <v>0</v>
      </c>
      <c r="F131" s="120">
        <v>450</v>
      </c>
      <c r="G131" s="121"/>
    </row>
    <row r="132" spans="1:7" ht="15" customHeight="1" thickBot="1">
      <c r="A132" s="115">
        <v>107</v>
      </c>
      <c r="B132" s="116" t="s">
        <v>337</v>
      </c>
      <c r="C132" s="128"/>
      <c r="D132" s="118">
        <f t="shared" si="8"/>
        <v>450</v>
      </c>
      <c r="E132" s="119">
        <f t="shared" si="9"/>
        <v>0</v>
      </c>
      <c r="F132" s="120">
        <v>450</v>
      </c>
      <c r="G132" s="121"/>
    </row>
    <row r="133" spans="1:7" ht="15" customHeight="1" thickBot="1">
      <c r="A133" s="134">
        <v>108</v>
      </c>
      <c r="B133" s="116" t="s">
        <v>338</v>
      </c>
      <c r="C133" s="128"/>
      <c r="D133" s="118">
        <f t="shared" si="8"/>
        <v>450</v>
      </c>
      <c r="E133" s="119">
        <f t="shared" si="9"/>
        <v>0</v>
      </c>
      <c r="F133" s="120">
        <v>450</v>
      </c>
      <c r="G133" s="121"/>
    </row>
    <row r="134" spans="1:5" s="109" customFormat="1" ht="15" customHeight="1">
      <c r="A134" s="99"/>
      <c r="B134" s="135" t="s">
        <v>8</v>
      </c>
      <c r="C134" s="136">
        <f>SUM(C9:C133)</f>
        <v>0</v>
      </c>
      <c r="D134" s="137"/>
      <c r="E134" s="136">
        <f>SUM(E9:E133)</f>
        <v>0</v>
      </c>
    </row>
    <row r="136" ht="32.25" customHeight="1" thickBot="1">
      <c r="B136" s="100" t="s">
        <v>339</v>
      </c>
    </row>
    <row r="137" spans="2:3" ht="24" customHeight="1" thickBot="1">
      <c r="B137" s="138"/>
      <c r="C137" s="139"/>
    </row>
  </sheetData>
  <sheetProtection password="D79A" sheet="1" pivotTables="0"/>
  <mergeCells count="2">
    <mergeCell ref="B2:C2"/>
    <mergeCell ref="B3:D3"/>
  </mergeCells>
  <printOptions/>
  <pageMargins left="0.75" right="0.25" top="0.25" bottom="0.2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Kinga Bruck</cp:lastModifiedBy>
  <cp:lastPrinted>2023-06-07T13:50:09Z</cp:lastPrinted>
  <dcterms:created xsi:type="dcterms:W3CDTF">2008-03-28T09:49:17Z</dcterms:created>
  <dcterms:modified xsi:type="dcterms:W3CDTF">2023-06-08T11:49:00Z</dcterms:modified>
  <cp:category/>
  <cp:version/>
  <cp:contentType/>
  <cp:contentStatus/>
</cp:coreProperties>
</file>