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AcestRegistruDeLucru"/>
  <bookViews>
    <workbookView xWindow="32767" yWindow="32767" windowWidth="28800" windowHeight="13605" tabRatio="724" activeTab="3"/>
  </bookViews>
  <sheets>
    <sheet name="Date Furnizor" sheetId="1" r:id="rId1"/>
    <sheet name="crit_resurse_logistica" sheetId="2" r:id="rId2"/>
    <sheet name="crit_resurse_umane" sheetId="3" r:id="rId3"/>
    <sheet name="crit_resurse_tehnice" sheetId="4" r:id="rId4"/>
    <sheet name="crit_disponibilitate" sheetId="5" r:id="rId5"/>
    <sheet name="Tabel aparatura" sheetId="6" r:id="rId6"/>
    <sheet name="oferta radiologie" sheetId="7" r:id="rId7"/>
    <sheet name="Norme" sheetId="8" r:id="rId8"/>
  </sheets>
  <externalReferences>
    <externalReference r:id="rId11"/>
    <externalReference r:id="rId12"/>
    <externalReference r:id="rId13"/>
  </externalReferences>
  <definedNames>
    <definedName name="_xlnm._FilterDatabase" localSheetId="7" hidden="1">'Norme'!$A$1:$C$13</definedName>
    <definedName name="aparat">'Date Furnizor'!$C$7</definedName>
    <definedName name="Cat_pers" localSheetId="5">'[2]Sheet1'!$A$1:$A$9</definedName>
    <definedName name="Cat_Pers">'Norme'!$A$2:$A$13</definedName>
    <definedName name="Cat_Pers_Pct">'Norme'!$A$2:$C$13</definedName>
    <definedName name="Cat_pers_rad">'[3]Sheet4'!$A$1:$A$5</definedName>
    <definedName name="CUI">'Date Furnizor'!$C$5</definedName>
    <definedName name="Data_Compl">'Date Furnizor'!$C$2</definedName>
    <definedName name="Disp">'Norme'!$A$31:$A$33</definedName>
    <definedName name="Disp_Pct">'Norme'!$A$31:$B$33</definedName>
    <definedName name="Furn_Adr_Ap">'Date Furnizor'!$C$16</definedName>
    <definedName name="Furn_Adr_Bl">'Date Furnizor'!$C$13</definedName>
    <definedName name="Furn_Adr_Et">'Date Furnizor'!$C$15</definedName>
    <definedName name="Furn_Adr_Fax">'Date Furnizor'!$C$19</definedName>
    <definedName name="Furn_Adr_Fix">'Date Furnizor'!$C$18</definedName>
    <definedName name="Furn_Adr_Jud">'Date Furnizor'!$C$9</definedName>
    <definedName name="Furn_Adr_Loc">'Date Furnizor'!$C$10</definedName>
    <definedName name="Furn_Adr_Mail">'Date Furnizor'!$C$20</definedName>
    <definedName name="Furn_Adr_Mobil">'Date Furnizor'!$C$17</definedName>
    <definedName name="Furn_Adr_Nr">'Date Furnizor'!$C$12</definedName>
    <definedName name="Furn_Adr_Sc">'Date Furnizor'!$C$14</definedName>
    <definedName name="Furn_Adr_Str">'Date Furnizor'!$C$11</definedName>
    <definedName name="Furn_Adr_Web">'Date Furnizor'!$C$21</definedName>
    <definedName name="Furn_Banca">'Date Furnizor'!$C$22</definedName>
    <definedName name="Furn_Cont">'Date Furnizor'!$C$24</definedName>
    <definedName name="Furn_Den">'Date Furnizor'!$C$4</definedName>
    <definedName name="Furn_ReprLeg_CNP">'Date Furnizor'!$C$8</definedName>
    <definedName name="Furn_ReprLeg_Nume">'Date Furnizor'!$C$6</definedName>
    <definedName name="Furn_ReprLeg_PreNume">'Date Furnizor'!$C$7</definedName>
    <definedName name="Furn_Sucursala">'Date Furnizor'!$C$23</definedName>
    <definedName name="PL_Adr_Ap">'Date Furnizor'!$C$38</definedName>
    <definedName name="PL_Adr_Bl">'Date Furnizor'!$C$35</definedName>
    <definedName name="PL_Adr_Et">'Date Furnizor'!$C$37</definedName>
    <definedName name="PL_Adr_Fax">'Date Furnizor'!$C$41</definedName>
    <definedName name="PL_Adr_Fix">'Date Furnizor'!$C$40</definedName>
    <definedName name="PL_Adr_Jud">'Date Furnizor'!$C$31</definedName>
    <definedName name="PL_Adr_Loc">'Date Furnizor'!$C$32</definedName>
    <definedName name="PL_Adr_Mail">'Date Furnizor'!$C$42</definedName>
    <definedName name="PL_Adr_Mobil">'Date Furnizor'!$C$39</definedName>
    <definedName name="PL_Adr_Nr">'Date Furnizor'!$C$34</definedName>
    <definedName name="PL_Adr_Sc">'Date Furnizor'!$C$36</definedName>
    <definedName name="PL_Adr_Str">'Date Furnizor'!$C$33</definedName>
    <definedName name="PL_Adr_Web">'Date Furnizor'!$C$43</definedName>
    <definedName name="PL_Den">'Date Furnizor'!$C$27</definedName>
    <definedName name="PL_PersCont_CNP">'Date Furnizor'!$C$30</definedName>
    <definedName name="PL_PersCont_Nume">'Date Furnizor'!$C$28</definedName>
    <definedName name="PL_PersCont_Prenume">'Date Furnizor'!$C$29</definedName>
    <definedName name="_xlnm.Print_Area" localSheetId="4">'crit_disponibilitate'!$A$1:$D$16</definedName>
    <definedName name="_xlnm.Print_Area" localSheetId="1">'crit_resurse_logistica'!$A$1:$E$28</definedName>
    <definedName name="_xlnm.Print_Area" localSheetId="3">'crit_resurse_tehnice'!$A$1:$N$101</definedName>
    <definedName name="_xlnm.Print_Area" localSheetId="2">'crit_resurse_umane'!$A$1:$H$37</definedName>
    <definedName name="_xlnm.Print_Area" localSheetId="0">'Date Furnizor'!$A$1:$C$51</definedName>
    <definedName name="_xlnm.Print_Area" localSheetId="5">'Tabel aparatura'!$A$1:$P$24</definedName>
    <definedName name="_xlnm.Print_Titles" localSheetId="3">'crit_resurse_tehnice'!$8:$8</definedName>
    <definedName name="_xlnm.Print_Titles" localSheetId="5">'Tabel aparatura'!$1:$6</definedName>
    <definedName name="proc_Diminuare">#REF!</definedName>
    <definedName name="Program_F">'[3]Sheet1'!$A$20:$A$22</definedName>
    <definedName name="Program_P">'[3]Sheet1'!$A$20:$B$22</definedName>
    <definedName name="s">'Date Furnizor'!$C$4</definedName>
    <definedName name="Tip">'[2]Sheet1'!$H$1:$H$6</definedName>
    <definedName name="Tip_Act">'Norme'!$A$18:$A$23</definedName>
    <definedName name="Tip_Contr">'Norme'!$A$27:$A$28</definedName>
    <definedName name="v">'Date Furnizor'!$C$27</definedName>
    <definedName name="xx">'Norme'!$A$31:$B$33</definedName>
    <definedName name="xxx">'[1]Norme'!$A$38:$A$39</definedName>
  </definedNames>
  <calcPr fullCalcOnLoad="1"/>
</workbook>
</file>

<file path=xl/comments1.xml><?xml version="1.0" encoding="utf-8"?>
<comments xmlns="http://schemas.openxmlformats.org/spreadsheetml/2006/main">
  <authors>
    <author>AncutaAmb</author>
  </authors>
  <commentList>
    <comment ref="C2" authorId="0">
      <text>
        <r>
          <rPr>
            <b/>
            <sz val="8"/>
            <rFont val="Tahoma"/>
            <family val="2"/>
          </rPr>
          <t>Tip zz/ll/aaaa
 sau
zz.ll.aaaa</t>
        </r>
        <r>
          <rPr>
            <sz val="8"/>
            <rFont val="Tahoma"/>
            <family val="2"/>
          </rPr>
          <t xml:space="preserve">
</t>
        </r>
      </text>
    </comment>
  </commentList>
</comments>
</file>

<file path=xl/comments4.xml><?xml version="1.0" encoding="utf-8"?>
<comments xmlns="http://schemas.openxmlformats.org/spreadsheetml/2006/main">
  <authors>
    <author>Ancuta Lepus</author>
    <author>User</author>
  </authors>
  <commentList>
    <comment ref="N19" authorId="0">
      <text>
        <r>
          <rPr>
            <sz val="9"/>
            <rFont val="Tahoma"/>
            <family val="2"/>
          </rPr>
          <t xml:space="preserve">
</t>
        </r>
        <r>
          <rPr>
            <sz val="8"/>
            <rFont val="Tahoma"/>
            <family val="2"/>
          </rPr>
          <t>Aparatele mai vechi de 15 ani nu se puncteaza;</t>
        </r>
        <r>
          <rPr>
            <b/>
            <sz val="8"/>
            <rFont val="Tahoma"/>
            <family val="2"/>
          </rPr>
          <t xml:space="preserve">
</t>
        </r>
        <r>
          <rPr>
            <sz val="8"/>
            <rFont val="Tahoma"/>
            <family val="2"/>
          </rPr>
          <t>Aparatele cu o vechime de pana la 9 ani se puncteaza 100%;
Pentru aparatele cu o vechime de peste 9 ani dar nu mai mult de 15 ani punctajul se diminueaza cu cate 15% pentru fiecare an.</t>
        </r>
      </text>
    </comment>
    <comment ref="N9" authorId="1">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 ref="N29" authorId="1">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 ref="N39" authorId="1">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 ref="N49" authorId="1">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 ref="N59" authorId="1">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 ref="N69" authorId="1">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List>
</comments>
</file>

<file path=xl/comments6.xml><?xml version="1.0" encoding="utf-8"?>
<comments xmlns="http://schemas.openxmlformats.org/spreadsheetml/2006/main">
  <authors>
    <author>CJASS Constanta</author>
    <author>GM</author>
  </authors>
  <commentList>
    <comment ref="K7" authorId="0">
      <text>
        <r>
          <rPr>
            <sz val="8"/>
            <rFont val="Tahoma"/>
            <family val="2"/>
          </rPr>
          <t>Nr/Data contractului de service incheiat cu un furnizor avizat de Ministerul Sanatatii.</t>
        </r>
      </text>
    </comment>
    <comment ref="F8" authorId="1">
      <text>
        <r>
          <rPr>
            <b/>
            <sz val="8"/>
            <rFont val="Tahoma"/>
            <family val="2"/>
          </rPr>
          <t>GM:</t>
        </r>
        <r>
          <rPr>
            <sz val="8"/>
            <rFont val="Tahoma"/>
            <family val="2"/>
          </rPr>
          <t xml:space="preserve">
Contract vanzare-cumparare, comodat, etc</t>
        </r>
      </text>
    </comment>
    <comment ref="G8" authorId="1">
      <text>
        <r>
          <rPr>
            <b/>
            <sz val="8"/>
            <rFont val="Tahoma"/>
            <family val="2"/>
          </rPr>
          <t>GM:</t>
        </r>
        <r>
          <rPr>
            <sz val="8"/>
            <rFont val="Tahoma"/>
            <family val="2"/>
          </rPr>
          <t xml:space="preserve">
Numarul si data facturii, nr./data contract comodat, etc</t>
        </r>
      </text>
    </comment>
    <comment ref="H8" authorId="1">
      <text>
        <r>
          <rPr>
            <b/>
            <sz val="8"/>
            <rFont val="Tahoma"/>
            <family val="2"/>
          </rPr>
          <t>GM:</t>
        </r>
        <r>
          <rPr>
            <sz val="8"/>
            <rFont val="Tahoma"/>
            <family val="2"/>
          </rPr>
          <t xml:space="preserve">
Nr./Data buletinului de verificare periodica</t>
        </r>
      </text>
    </comment>
    <comment ref="J8" authorId="1">
      <text>
        <r>
          <rPr>
            <b/>
            <sz val="8"/>
            <rFont val="Tahoma"/>
            <family val="2"/>
          </rPr>
          <t>GM:</t>
        </r>
        <r>
          <rPr>
            <sz val="8"/>
            <rFont val="Tahoma"/>
            <family val="2"/>
          </rPr>
          <t xml:space="preserve">
Data pana la care este valabil buletinul de verificare  </t>
        </r>
      </text>
    </comment>
    <comment ref="O8" authorId="1">
      <text>
        <r>
          <rPr>
            <b/>
            <sz val="8"/>
            <rFont val="Tahoma"/>
            <family val="2"/>
          </rPr>
          <t>GM:</t>
        </r>
        <r>
          <rPr>
            <sz val="8"/>
            <rFont val="Tahoma"/>
            <family val="2"/>
          </rPr>
          <t xml:space="preserve">
Nr./Data buletinului de verificare periodica</t>
        </r>
      </text>
    </comment>
    <comment ref="P8" authorId="1">
      <text>
        <r>
          <rPr>
            <b/>
            <sz val="8"/>
            <rFont val="Tahoma"/>
            <family val="2"/>
          </rPr>
          <t>GM:</t>
        </r>
        <r>
          <rPr>
            <sz val="8"/>
            <rFont val="Tahoma"/>
            <family val="2"/>
          </rPr>
          <t xml:space="preserve">
Data pana la care este valabil buletinul de verificare  </t>
        </r>
      </text>
    </comment>
  </commentList>
</comments>
</file>

<file path=xl/sharedStrings.xml><?xml version="1.0" encoding="utf-8"?>
<sst xmlns="http://schemas.openxmlformats.org/spreadsheetml/2006/main" count="1210" uniqueCount="451">
  <si>
    <t>Răspundem de corectitudinea şi exactitatea datelor</t>
  </si>
  <si>
    <t>Data întocmirii</t>
  </si>
  <si>
    <t>Reprezentant legal</t>
  </si>
  <si>
    <t>Categorie/
Tip aparat</t>
  </si>
  <si>
    <t>Denumire aparat/
dispozitiv</t>
  </si>
  <si>
    <t>Numar şi serie</t>
  </si>
  <si>
    <t>LOGISTICA</t>
  </si>
  <si>
    <t>website</t>
  </si>
  <si>
    <t>TOTAL</t>
  </si>
  <si>
    <t>Distributia rezultatelor investigatiilor la medicul care a recomandat investigatia</t>
  </si>
  <si>
    <t>retea de transmisie imagini interne (RIS)</t>
  </si>
  <si>
    <t>transmisie de imagini in perimetrul 
limitrof si la distanta (PACS)</t>
  </si>
  <si>
    <t>PUNCTE</t>
  </si>
  <si>
    <t>A</t>
  </si>
  <si>
    <t>B</t>
  </si>
  <si>
    <t>C</t>
  </si>
  <si>
    <t>Criteriu</t>
  </si>
  <si>
    <t>NOTA</t>
  </si>
  <si>
    <t>Se va completa conform specificatiilor tehnice ale aparaturii</t>
  </si>
  <si>
    <t>Nume si prenume</t>
  </si>
  <si>
    <t>CNP</t>
  </si>
  <si>
    <t>BI/CI - serie si nr.</t>
  </si>
  <si>
    <t>Asigurare de raspundere civila</t>
  </si>
  <si>
    <t>Contract</t>
  </si>
  <si>
    <t>nr.</t>
  </si>
  <si>
    <t>valabila pana la</t>
  </si>
  <si>
    <t>valoare</t>
  </si>
  <si>
    <t xml:space="preserve">nr. contract </t>
  </si>
  <si>
    <t>Tip contract**</t>
  </si>
  <si>
    <t>** - se va specifica in forma legala in care se exercita activitatea (contr. munca, PFA)</t>
  </si>
  <si>
    <t>data eliberarii</t>
  </si>
  <si>
    <t>data expirarii</t>
  </si>
  <si>
    <t>Categorie personal</t>
  </si>
  <si>
    <t>Medic specialist radiologie si imagistica medicala</t>
  </si>
  <si>
    <t>Medic primar radiologie si imagistica medicala</t>
  </si>
  <si>
    <t>Absolvent colegiu imagistica medicala</t>
  </si>
  <si>
    <t>Bioinginer</t>
  </si>
  <si>
    <t>Fizician</t>
  </si>
  <si>
    <t>Asistent medical de radiologie cu studii superioare</t>
  </si>
  <si>
    <t>Asistent medical de radiologie fara studii superioare</t>
  </si>
  <si>
    <t>Personal auxiliar - tehnician aparatura</t>
  </si>
  <si>
    <t>Cod parafa (dupa caz)</t>
  </si>
  <si>
    <t>Punctajul se acorda la o norma de minim 6 ore/zi</t>
  </si>
  <si>
    <t>Pentru fractiuni de norma se acorda punctaj direct proportional cu fractiunea de norma lucrata</t>
  </si>
  <si>
    <t>Nr. Crt</t>
  </si>
  <si>
    <t>Act detinere</t>
  </si>
  <si>
    <t>Tip act</t>
  </si>
  <si>
    <t>Nr. act</t>
  </si>
  <si>
    <t>Total</t>
  </si>
  <si>
    <t>EVALUARE LOGISTICA</t>
  </si>
  <si>
    <t>EVALUARE RESURSE UMANE</t>
  </si>
  <si>
    <t>EVALUARE RESURSE TEHNICE</t>
  </si>
  <si>
    <t xml:space="preserve">Achizitie - digitalizat (plăci fosforice)             </t>
  </si>
  <si>
    <t xml:space="preserve">Achizitie - direct digital        </t>
  </si>
  <si>
    <t>Caracteristici</t>
  </si>
  <si>
    <t>x</t>
  </si>
  <si>
    <t>DA/NU</t>
  </si>
  <si>
    <t xml:space="preserve">Developator automat umed                     </t>
  </si>
  <si>
    <t xml:space="preserve">Developator umed day light                     </t>
  </si>
  <si>
    <t xml:space="preserve">Cititor de plăci fosforice (CR)               </t>
  </si>
  <si>
    <t>Developare automata uscata</t>
  </si>
  <si>
    <t xml:space="preserve">Arhivă filme radiografice                     </t>
  </si>
  <si>
    <t xml:space="preserve">Arhiva CD                     </t>
  </si>
  <si>
    <t xml:space="preserve">Arhivă de mare capacitate (PACS)                     </t>
  </si>
  <si>
    <t xml:space="preserve">Digitizer pentru medii transparente (filme)                     </t>
  </si>
  <si>
    <t>Software dedicat activitatii de laborator, care sa contina inregistrarea si evidenta biletelor de trimitere (serie si numar, CNP, cod parafa, nr. de contract medic, tipul si numarul investigatiilor recomandate), eliberarea buletinelor de analiza si arhivarea datelor de laborator, precum si raportarea activitatii desfasurate in conformitate cu formatul solicitat de casa de asigurari de sanatate.</t>
  </si>
  <si>
    <t>Date generale despre Furnizor şi punct de lucru</t>
  </si>
  <si>
    <t>Denumirea completă</t>
  </si>
  <si>
    <t>Judeţ</t>
  </si>
  <si>
    <t>Localitate</t>
  </si>
  <si>
    <t>Strada</t>
  </si>
  <si>
    <t>Nr.</t>
  </si>
  <si>
    <t>Bloc</t>
  </si>
  <si>
    <t>Scara</t>
  </si>
  <si>
    <t>Etaj</t>
  </si>
  <si>
    <t>Apartament</t>
  </si>
  <si>
    <t>Nume</t>
  </si>
  <si>
    <t>Prenume</t>
  </si>
  <si>
    <t>Telefon</t>
  </si>
  <si>
    <t>Mobil</t>
  </si>
  <si>
    <t>Fix</t>
  </si>
  <si>
    <t>Fax</t>
  </si>
  <si>
    <t>Email</t>
  </si>
  <si>
    <t>Adresa web</t>
  </si>
  <si>
    <t>Date Bancare</t>
  </si>
  <si>
    <t>Banca</t>
  </si>
  <si>
    <t>Sucursala</t>
  </si>
  <si>
    <t>Cont</t>
  </si>
  <si>
    <t>I. Date despre Furnizor</t>
  </si>
  <si>
    <t>II. Date despre Punctul de lucru</t>
  </si>
  <si>
    <t>Persoana de contact</t>
  </si>
  <si>
    <t>Adresa de funcţionare a punctului de lucru</t>
  </si>
  <si>
    <t xml:space="preserve">Data completării:  </t>
  </si>
  <si>
    <t>Vă rugăm să completaţi cu atenţie toate câmpurile solicitate (dacă informaţia există)</t>
  </si>
  <si>
    <t>În câmpurile în care nu aveţi ce completa scrieţi caracterul #</t>
  </si>
  <si>
    <t>Atenţie !!!</t>
  </si>
  <si>
    <t>Foile de calcul se completează de la stânga la dreapta şi de sus în jos</t>
  </si>
  <si>
    <t>ATENŢIE  LA CORECTITUDINEA DATELOR</t>
  </si>
  <si>
    <t>Telefon contact Punct de lucru</t>
  </si>
  <si>
    <t>(semnătură, ştampilă)</t>
  </si>
  <si>
    <t>Luni-vineri 12 ore/zi</t>
  </si>
  <si>
    <t>Luni-vineri, sambata, duminica si sarbatorile legale 12 ore/zi</t>
  </si>
  <si>
    <t>Alt</t>
  </si>
  <si>
    <t>Nr.
crt.</t>
  </si>
  <si>
    <t>Norma (Ore/Zi)</t>
  </si>
  <si>
    <t>Atestat de studii complementare/ competenţe
(dupa caz)</t>
  </si>
  <si>
    <t>Data act</t>
  </si>
  <si>
    <t>Aviz de utilizare/ Buletin de verificare periodica
(DA/NU)</t>
  </si>
  <si>
    <t>contract de cumparare</t>
  </si>
  <si>
    <t>contract de inchiriere</t>
  </si>
  <si>
    <t>contract de leasing</t>
  </si>
  <si>
    <t>factura</t>
  </si>
  <si>
    <t>Tipuri de acte</t>
  </si>
  <si>
    <t>Cod Identificare Fiscală (CIF/CUI)</t>
  </si>
  <si>
    <t>Celulele se completează folosind liste de selecţie (acolo unde sunt puse la dispoziţie) sau prin dactilografiere ţinând cont de restricţiile impuse prin regulile de validare</t>
  </si>
  <si>
    <t>Notă privind modul de completare a machetei</t>
  </si>
  <si>
    <r>
      <t xml:space="preserve">Dacă un furnizor are mai multe puncte de lucru, datele din zona: </t>
    </r>
    <r>
      <rPr>
        <b/>
        <sz val="12"/>
        <color indexed="12"/>
        <rFont val="Garamond"/>
        <family val="1"/>
      </rPr>
      <t>I. Date despre Furnizor</t>
    </r>
    <r>
      <rPr>
        <sz val="12"/>
        <color indexed="12"/>
        <rFont val="Garamond"/>
        <family val="1"/>
      </rPr>
      <t>, TREBUIE să fie identice ÎN TOATE fişierele cu datele punctelor de lucru</t>
    </r>
  </si>
  <si>
    <r>
      <t xml:space="preserve">În anexele puse la dispoziţie </t>
    </r>
    <r>
      <rPr>
        <b/>
        <sz val="12"/>
        <color indexed="10"/>
        <rFont val="Garamond"/>
        <family val="1"/>
      </rPr>
      <t>NU SE ADAUGA ŞI NU SE ŞTERG RÂNDURI, COLOANE, CELULE sau FOI DE CALCUL (sheet-uri)</t>
    </r>
  </si>
  <si>
    <t>Calculul punctajului aferent se face automat, dacă datele introduse sunt complete şi valide</t>
  </si>
  <si>
    <r>
      <t xml:space="preserve">Datele din: </t>
    </r>
    <r>
      <rPr>
        <b/>
        <sz val="12"/>
        <color indexed="20"/>
        <rFont val="Garamond"/>
        <family val="1"/>
      </rPr>
      <t>Zona II: Date despre Punctul de lucru</t>
    </r>
    <r>
      <rPr>
        <sz val="12"/>
        <color indexed="20"/>
        <rFont val="Garamond"/>
        <family val="1"/>
      </rPr>
      <t xml:space="preserve"> - se vor completa obligatoriu, chiar si in cazul in care adresa punctului de lucru corespunde cu cea a sediului social sau furnizorul nu are puncte de lucru.</t>
    </r>
  </si>
  <si>
    <r>
      <t>Adresa sediu social al</t>
    </r>
    <r>
      <rPr>
        <sz val="12"/>
        <color indexed="10"/>
        <rFont val="Garamond"/>
        <family val="1"/>
      </rPr>
      <t xml:space="preserve"> </t>
    </r>
    <r>
      <rPr>
        <sz val="12"/>
        <rFont val="Garamond"/>
        <family val="1"/>
      </rPr>
      <t>furnizorului de servicii medicale contractant</t>
    </r>
  </si>
  <si>
    <t>Pentru evitarea modificării accidentale a structurii machetelor (foilor de calcul) s-a limitat posibilitatea de acces/selecţie doar la celulele în care trebuie introduse date</t>
  </si>
  <si>
    <t>Datele pentru completarea antetului şi semnăturii din următoarele anexe se preiau automat din această filă (nu se completează separat)</t>
  </si>
  <si>
    <t>Datele se completează doar în celulele la care este permis accesul, cu fundal galben (de regulă)</t>
  </si>
  <si>
    <t>TOTAL PUNCTE PUNCT DE LUCRU</t>
  </si>
  <si>
    <r>
      <t xml:space="preserve">Dacă un furnizor are un punct de lucru la sediul social, datele din zona: </t>
    </r>
    <r>
      <rPr>
        <b/>
        <sz val="12"/>
        <color indexed="10"/>
        <rFont val="Garamond"/>
        <family val="1"/>
      </rPr>
      <t>II. Date despre Punctul de lucru</t>
    </r>
    <r>
      <rPr>
        <sz val="12"/>
        <color indexed="10"/>
        <rFont val="Garamond"/>
        <family val="1"/>
      </rPr>
      <t xml:space="preserve">, TREBUIE să fie </t>
    </r>
    <r>
      <rPr>
        <b/>
        <sz val="12"/>
        <color indexed="10"/>
        <rFont val="Garamond"/>
        <family val="1"/>
      </rPr>
      <t>identice</t>
    </r>
    <r>
      <rPr>
        <sz val="12"/>
        <color indexed="10"/>
        <rFont val="Garamond"/>
        <family val="1"/>
      </rPr>
      <t xml:space="preserve"> cu cele din zona: </t>
    </r>
    <r>
      <rPr>
        <b/>
        <sz val="12"/>
        <color indexed="10"/>
        <rFont val="Garamond"/>
        <family val="1"/>
      </rPr>
      <t>I. Date despre Furnizor</t>
    </r>
  </si>
  <si>
    <t>Tip Contract</t>
  </si>
  <si>
    <t>Contract muncă</t>
  </si>
  <si>
    <t>PFA</t>
  </si>
  <si>
    <t>Vechime
aparat</t>
  </si>
  <si>
    <t>C1</t>
  </si>
  <si>
    <t>C2</t>
  </si>
  <si>
    <t>C3</t>
  </si>
  <si>
    <t>C4</t>
  </si>
  <si>
    <t>C5</t>
  </si>
  <si>
    <t>C6</t>
  </si>
  <si>
    <t>C7</t>
  </si>
  <si>
    <t>C8</t>
  </si>
  <si>
    <t>C9</t>
  </si>
  <si>
    <t>C10</t>
  </si>
  <si>
    <t>C11</t>
  </si>
  <si>
    <t>C12</t>
  </si>
  <si>
    <t>C13</t>
  </si>
  <si>
    <t>C14</t>
  </si>
  <si>
    <t>C15</t>
  </si>
  <si>
    <t>C16</t>
  </si>
  <si>
    <t>C17</t>
  </si>
  <si>
    <t>C18</t>
  </si>
  <si>
    <t>C19</t>
  </si>
  <si>
    <t>C20</t>
  </si>
  <si>
    <t>C21</t>
  </si>
  <si>
    <t>C22</t>
  </si>
  <si>
    <t>C23</t>
  </si>
  <si>
    <t>DA/
NU</t>
  </si>
  <si>
    <t>Puncte</t>
  </si>
  <si>
    <t>CRITERIUL: DISPONIBILITATE</t>
  </si>
  <si>
    <t>Norma</t>
  </si>
  <si>
    <t>Verificare Completare campuri obligatorii</t>
  </si>
  <si>
    <r>
      <t xml:space="preserve">Dacă un furnizor are mai multe puncte de lucru, pentru fiecare dintre acestea completează câte o machetă (fişier XLS), cu nume de forma: </t>
    </r>
    <r>
      <rPr>
        <b/>
        <sz val="12"/>
        <color indexed="10"/>
        <rFont val="Garamond"/>
        <family val="1"/>
      </rPr>
      <t>Macheta_Radio_XXXXXX_PL_YY.xls</t>
    </r>
    <r>
      <rPr>
        <sz val="12"/>
        <color indexed="10"/>
        <rFont val="Garamond"/>
        <family val="1"/>
      </rPr>
      <t xml:space="preserve">, unde XXXXXX reprezintă Codul Fiscal, iar </t>
    </r>
    <r>
      <rPr>
        <b/>
        <sz val="12"/>
        <color indexed="10"/>
        <rFont val="Garamond"/>
        <family val="1"/>
      </rPr>
      <t xml:space="preserve">YY </t>
    </r>
    <r>
      <rPr>
        <sz val="12"/>
        <color indexed="10"/>
        <rFont val="Garamond"/>
        <family val="1"/>
      </rPr>
      <t>reprezintă numărul punctului de lucru, cu valori între 01 şi 99</t>
    </r>
  </si>
  <si>
    <t>contract de comodat</t>
  </si>
  <si>
    <t>act de primire</t>
  </si>
  <si>
    <r>
      <t xml:space="preserve">Campurile tip data se completeaza in formatul: </t>
    </r>
    <r>
      <rPr>
        <b/>
        <sz val="12"/>
        <rFont val="Garamond"/>
        <family val="1"/>
      </rPr>
      <t xml:space="preserve">zz/ll/aaaa </t>
    </r>
    <r>
      <rPr>
        <sz val="12"/>
        <rFont val="Garamond"/>
        <family val="1"/>
      </rPr>
      <t>sau</t>
    </r>
    <r>
      <rPr>
        <b/>
        <sz val="12"/>
        <rFont val="Garamond"/>
        <family val="1"/>
      </rPr>
      <t xml:space="preserve"> zz.ll.aaaa</t>
    </r>
  </si>
  <si>
    <t>BGO</t>
  </si>
  <si>
    <t>GSO</t>
  </si>
  <si>
    <t>LSO</t>
  </si>
  <si>
    <t>manuala</t>
  </si>
  <si>
    <t>automata</t>
  </si>
  <si>
    <t>nr_detectori</t>
  </si>
  <si>
    <t>dozare</t>
  </si>
  <si>
    <t>injectare</t>
  </si>
  <si>
    <t>2-3 ore</t>
  </si>
  <si>
    <t>3-8 ore</t>
  </si>
  <si>
    <t>acces</t>
  </si>
  <si>
    <t>2-8 sectiuni</t>
  </si>
  <si>
    <t>16-32 sectiuni</t>
  </si>
  <si>
    <t>peste 32 sectiuni</t>
  </si>
  <si>
    <t>nr_sect</t>
  </si>
  <si>
    <t>full 3D</t>
  </si>
  <si>
    <t>rotating mip</t>
  </si>
  <si>
    <t>programe complexe de vizualizare a imaginilor</t>
  </si>
  <si>
    <t>side-by-side</t>
  </si>
  <si>
    <t>reconstructii</t>
  </si>
  <si>
    <t>aplicatii</t>
  </si>
  <si>
    <t>tip_detector</t>
  </si>
  <si>
    <t>printer digital</t>
  </si>
  <si>
    <t>injector automat - sc iodata</t>
  </si>
  <si>
    <t>statie de post procesare si software aferent</t>
  </si>
  <si>
    <t>accesorii</t>
  </si>
  <si>
    <r>
      <t>Program de lucru (</t>
    </r>
    <r>
      <rPr>
        <sz val="8"/>
        <color indexed="10"/>
        <rFont val="Arial"/>
        <family val="2"/>
      </rPr>
      <t>ore/săpt</t>
    </r>
    <r>
      <rPr>
        <sz val="8"/>
        <rFont val="Arial"/>
        <family val="2"/>
      </rPr>
      <t>)</t>
    </r>
  </si>
  <si>
    <r>
      <rPr>
        <b/>
        <sz val="10"/>
        <rFont val="Arial"/>
        <family val="2"/>
      </rPr>
      <t>c1</t>
    </r>
    <r>
      <rPr>
        <sz val="10"/>
        <rFont val="Arial"/>
        <family val="2"/>
      </rPr>
      <t xml:space="preserve"> - date de contact (adresa, telefon, fax, mail pentru laboratoarele/punctele de lucru din structura, orar de functionare, acreditari)</t>
    </r>
  </si>
  <si>
    <r>
      <rPr>
        <b/>
        <sz val="10"/>
        <rFont val="Arial"/>
        <family val="2"/>
      </rPr>
      <t>c2</t>
    </r>
    <r>
      <rPr>
        <sz val="10"/>
        <rFont val="Arial"/>
        <family val="0"/>
      </rPr>
      <t xml:space="preserve"> - chestionar de satisfactie a pacientilor</t>
    </r>
  </si>
  <si>
    <r>
      <t>Punctajul pentru criteriile A si C2 se acorda pentru un singur punct de lucru</t>
    </r>
    <r>
      <rPr>
        <sz val="10"/>
        <color indexed="10"/>
        <rFont val="Arial"/>
        <family val="2"/>
      </rPr>
      <t>, la alegerea furnizorului.</t>
    </r>
    <r>
      <rPr>
        <sz val="10"/>
        <rFont val="Arial"/>
        <family val="2"/>
      </rPr>
      <t xml:space="preserve">  La celelalte puncte de lucru se lasă necompletat (galben)</t>
    </r>
  </si>
  <si>
    <t xml:space="preserve"> Garantie/Contract service
(DA/NU)</t>
  </si>
  <si>
    <t>Data fabricatiei</t>
  </si>
  <si>
    <t xml:space="preserve">Certif. membru asoc. profesionala (CMR, OAMGMAMR, altele)               </t>
  </si>
  <si>
    <t>NOTA 1: In situatia in care furnizorul are mai multe puncte de lucru se intocmesc tabele pentru fiecare dintre acestea</t>
  </si>
  <si>
    <t>NOTA 2: Se puncteaza doar echipamentele utilizate pentru serviciile ce se contracteaza</t>
  </si>
  <si>
    <r>
      <t xml:space="preserve">Termen de valabilitate act </t>
    </r>
    <r>
      <rPr>
        <sz val="10"/>
        <color indexed="10"/>
        <rFont val="Times New Roman"/>
        <family val="1"/>
      </rPr>
      <t>**)</t>
    </r>
  </si>
  <si>
    <t>**) - Pentru aparatura cumparata se va completa data limita cf. duratei de utilizare recomandata de producator</t>
  </si>
  <si>
    <t xml:space="preserve">*) - Se puncteaza daca in documentatia de detinere si punere in functiune exista dovada documentata a aplicatiilor instalate pe echipamente </t>
  </si>
  <si>
    <t>Asistenti generalisti pt. Eco + ATI</t>
  </si>
  <si>
    <t xml:space="preserve">PROGRAM DE ACTIVITATE FURNIZOR (cf. anexei 20) </t>
  </si>
  <si>
    <t xml:space="preserve"> </t>
  </si>
  <si>
    <t>NORME</t>
  </si>
  <si>
    <t>Medic dentist</t>
  </si>
  <si>
    <t>Medic dentist specialist</t>
  </si>
  <si>
    <t>Medic dentist primar</t>
  </si>
  <si>
    <t>CT</t>
  </si>
  <si>
    <t>printer analog</t>
  </si>
  <si>
    <t>Punctajul pentru criteriul B se acorda pentru fiecare punct de lucru</t>
  </si>
  <si>
    <t xml:space="preserve">operational-instalat si cu aparate conectate pentru transmitere de date </t>
  </si>
  <si>
    <t>Furnizor:</t>
  </si>
  <si>
    <r>
      <t xml:space="preserve">    Estimari investigaţii paraclinice de radiologie imagistică medicală </t>
    </r>
    <r>
      <rPr>
        <b/>
        <sz val="12"/>
        <color indexed="8"/>
        <rFont val="Tahoma"/>
        <family val="2"/>
      </rPr>
      <t>ș</t>
    </r>
    <r>
      <rPr>
        <b/>
        <sz val="12"/>
        <color indexed="8"/>
        <rFont val="Times New Roman"/>
        <family val="1"/>
      </rPr>
      <t>i</t>
    </r>
    <r>
      <rPr>
        <b/>
        <sz val="12"/>
        <rFont val="Times New Roman"/>
        <family val="1"/>
      </rPr>
      <t xml:space="preserve"> medicină nucleară</t>
    </r>
  </si>
  <si>
    <t>Nr. crt</t>
  </si>
  <si>
    <t xml:space="preserve">Denumire examinare radiologică/imagistică medicală /medicină nucleară            </t>
  </si>
  <si>
    <t>Numar investigatii estimat</t>
  </si>
  <si>
    <t xml:space="preserve">Tarif decontat de casa de asigurări de sănătate       - lei - </t>
  </si>
  <si>
    <t>Examen radiologic uter şi oviduct cu substanţă de contrast</t>
  </si>
  <si>
    <t>CT buco-maxilo-facial nativ şi cu substanţă de contrast</t>
  </si>
  <si>
    <t>CT regiune gât nativ şi cu substanţă de contrast</t>
  </si>
  <si>
    <t>CT regiune toracică nativ şi cu substanţă de contrast</t>
  </si>
  <si>
    <t>Reprezentant legal:</t>
  </si>
  <si>
    <t>Radiologie dentara</t>
  </si>
  <si>
    <t>Furnizor de servicii medicale paraclinice:</t>
  </si>
  <si>
    <t>Sediu social</t>
  </si>
  <si>
    <t>Punct de lucru</t>
  </si>
  <si>
    <t>Contract CAS</t>
  </si>
  <si>
    <t>Aparatura din dotare - Radiologie si Imagistica</t>
  </si>
  <si>
    <t>Tip</t>
  </si>
  <si>
    <t>Denumire tip aparat/
dispozitiv</t>
  </si>
  <si>
    <t>Document care dovedeste detinerea legala a aparatului</t>
  </si>
  <si>
    <t>Aviz de utilizare/Buletin de verificare periodica ANMDM</t>
  </si>
  <si>
    <t>Contract Service/
Întretinere periodică</t>
  </si>
  <si>
    <t>Aviz MS/ANMDM furnizor service</t>
  </si>
  <si>
    <t>Aviz CNCAN service</t>
  </si>
  <si>
    <t>Tipul documentului</t>
  </si>
  <si>
    <t>Numarul si data documentului</t>
  </si>
  <si>
    <t>Data eliberarii</t>
  </si>
  <si>
    <t>Valabil pana la data</t>
  </si>
  <si>
    <t>Furnizor/Prestator</t>
  </si>
  <si>
    <t>Data</t>
  </si>
  <si>
    <t>Nr./Data eliberarii</t>
  </si>
  <si>
    <t>Nota :Se intocmeste cate un tabel pentru fiecare punct de lucru.In situatia in care exista mai multe aparate,se insereaza un rand nou pentru fiecare aparat.Se trec numai echipamentele utilizate  pentru serviciile ce se contracteaza cu Cas Constanta</t>
  </si>
  <si>
    <t>In vederea acordarii punctajului pentru fiecare dispozitiv medical detinut, se va prezenta anexa la contractul de achizitie,anexa care descrie si confirma configuratia tehnica a respectivului dispozitiv.</t>
  </si>
  <si>
    <t xml:space="preserve">Pentru accesorii, antene si aplicatiile software, se puncteaza daca in documentatia de detinere si de punere in fuctiune exista dovada documentata a echipamentelor </t>
  </si>
  <si>
    <t>semnatura   ………………..</t>
  </si>
  <si>
    <t xml:space="preserve">Radiografie retroalveolară </t>
  </si>
  <si>
    <t xml:space="preserve">  - stepping periferic</t>
  </si>
  <si>
    <t xml:space="preserve"> - cuantificarea stenozelor</t>
  </si>
  <si>
    <t xml:space="preserve"> - optimizarea densitatii</t>
  </si>
  <si>
    <t xml:space="preserve"> - trendelenburg</t>
  </si>
  <si>
    <t xml:space="preserve"> - afisarea colimatori fara radiatie</t>
  </si>
  <si>
    <t xml:space="preserve">  - stand vertical</t>
  </si>
  <si>
    <t xml:space="preserve"> - 2 Bucky</t>
  </si>
  <si>
    <t>CBCT</t>
  </si>
  <si>
    <t>Radiografie panoramică</t>
  </si>
  <si>
    <t>I. Radiologie - Imagistică medicală</t>
  </si>
  <si>
    <t>A. Investigaţii convenţionale</t>
  </si>
  <si>
    <t>1. Investigaţii cu radiaţii ionizante</t>
  </si>
  <si>
    <t>Examen radiologic cranian standard*1)</t>
  </si>
  <si>
    <t>Examen radiologic cranian în proiecţie sinusuri 
anterioare ale fetei*1)</t>
  </si>
  <si>
    <t>Examen radiologic părţi schelet în 2 planuri*1)</t>
  </si>
  <si>
    <t>Radiografie de membre*1):</t>
  </si>
  <si>
    <t>a.1) Braţ drept</t>
  </si>
  <si>
    <t>a.2) Braţ stâng</t>
  </si>
  <si>
    <t>b.1) Cot drept</t>
  </si>
  <si>
    <t>b.2) Cot stâng</t>
  </si>
  <si>
    <t>c.1) Antebraţ drept</t>
  </si>
  <si>
    <t>c.2) Antebraț stâng</t>
  </si>
  <si>
    <t>d.1) Pumn drept</t>
  </si>
  <si>
    <t>d.2) Pumn stâng</t>
  </si>
  <si>
    <t>e.1) Mână dreaptă</t>
  </si>
  <si>
    <t>e.2) Mână stângă</t>
  </si>
  <si>
    <t>f.1) Şold drept</t>
  </si>
  <si>
    <t>f.2) Șold stâng</t>
  </si>
  <si>
    <t>g.1) Coapsă dreaptă</t>
  </si>
  <si>
    <t>g.2) Coapsă stângă</t>
  </si>
  <si>
    <t>h.1) Genunchi drept</t>
  </si>
  <si>
    <t>h.2) Genunchi stâng</t>
  </si>
  <si>
    <t>i.1) Gambă dreaptă</t>
  </si>
  <si>
    <t>i.2) Gambă stângă</t>
  </si>
  <si>
    <t>j.1) Gleznă dreaptă</t>
  </si>
  <si>
    <t>j.2) Gleznă stângă</t>
  </si>
  <si>
    <t>k.1) Picior drept</t>
  </si>
  <si>
    <t>k.2) Picior stâng</t>
  </si>
  <si>
    <t>l.1) Calcaneu drept</t>
  </si>
  <si>
    <t>l.2) Calcaneu stâng</t>
  </si>
  <si>
    <t>Examen radiologic articulaţii sacroiliace*1)</t>
  </si>
  <si>
    <t>Examen radiologic centură scapulară*1)</t>
  </si>
  <si>
    <t>Examen radiologic coloană vertebrală cervicală*1)</t>
  </si>
  <si>
    <t>Examen radiologic coloană vertebrală toracală*1)</t>
  </si>
  <si>
    <t>Examen radiologic coloană vertebrală lombosacrată*1)</t>
  </si>
  <si>
    <t>Examen radiologic torace ansamblu*1)</t>
  </si>
  <si>
    <t>Examen radiologic torace osos (sau părţi)
 în mai multe planuri/Examen radiologic
torace şi organe toracice*1)</t>
  </si>
  <si>
    <t>Examen radiologic vizualizare generală a abdomenului nativ*1)</t>
  </si>
  <si>
    <t>Examen radiologic tract digestiv superior 
(inclusiv unghiul duodenojejunal) cu substanţă de contrast *1)</t>
  </si>
  <si>
    <t>Examen radiologic tract digestiv până la regiunea
 ileocecală, cu substanţă de contrast*1)</t>
  </si>
  <si>
    <t>Examen radiologic colon dublu contrast</t>
  </si>
  <si>
    <t>Examen radiologic colon la copil, inclusiv dezinvaginare</t>
  </si>
  <si>
    <t>Examen radiologic tract urinar (urografie minutată) 
cu substanţă de contrast</t>
  </si>
  <si>
    <t>Cistografie de reflux cu substanţă de contrast</t>
  </si>
  <si>
    <t>Pielografie</t>
  </si>
  <si>
    <t>Examen radiologie retrograd de uretră
 sau vezică urinară cu substanţă de contrast</t>
  </si>
  <si>
    <t>Examen radiologic uretră, vezică urinară
 la copil cu substanţă de contrast</t>
  </si>
  <si>
    <t>Radiografie retroalveolară</t>
  </si>
  <si>
    <t xml:space="preserve">Mamografie analogică în două planuri*1)
-Obligatoriu în baza unui bilet de trimitere investigaţia se efectuează pentru ambii sâni, cu excepţia situaţiilor în care asigurata are mastectomie unilaterală
-Tariful se referă la examinarea pentru un sân
</t>
  </si>
  <si>
    <t xml:space="preserve">Mamografie digitală 2D *1)
Obligatoriu în baza unui bilet de trimitere, 
cu excepţia situaţiilor în care asigurata are
mastectomie unilaterală
</t>
  </si>
  <si>
    <t>Mamografie cu tomosinteză unilaterală*3)</t>
  </si>
  <si>
    <t>Mamografie cu tomosinteză bilaterală*3)</t>
  </si>
  <si>
    <t>Sialografia, galactografia sinusuri,
 fistulografie cu substanţă de contrast</t>
  </si>
  <si>
    <t>Osteodensitometrie segmentară (DXA)*1)</t>
  </si>
  <si>
    <t>2. Investigaţii neiradiante</t>
  </si>
  <si>
    <t>Ecografie generală (abdomen + pelvis)*1)</t>
  </si>
  <si>
    <t>Ecografie abdomen*1)</t>
  </si>
  <si>
    <t>Ecografie pelvis*1)</t>
  </si>
  <si>
    <t>Ecografie a aparatului urinar/genital masculin</t>
  </si>
  <si>
    <t>Ecografie transvaginală/transrectală</t>
  </si>
  <si>
    <t>Ecografie Doppler cervical artere - carotide și vertebrale</t>
  </si>
  <si>
    <t>Ecografie Doppler artere membre superioare</t>
  </si>
  <si>
    <t>Ecografie Doppler artere membre inferioare</t>
  </si>
  <si>
    <t>Ecografie Doppler alte artere</t>
  </si>
  <si>
    <t>Ecografie Doppler vene membre superioare</t>
  </si>
  <si>
    <t>Ecografie Doppler vene membre inferioare</t>
  </si>
  <si>
    <t>Ecografie Doppler alte vene</t>
  </si>
  <si>
    <t>Ecografie ganglionară</t>
  </si>
  <si>
    <t>Ecografie transfontanelară</t>
  </si>
  <si>
    <t>Ecografie de organ/articulaţie/părţi moi*2)</t>
  </si>
  <si>
    <t>Ecografie obstetricală anomalii trimestrul II*4)</t>
  </si>
  <si>
    <t>Ecografie musculoscheletală</t>
  </si>
  <si>
    <t>Ecografie cutanată</t>
  </si>
  <si>
    <t>Ecografie obstetricală anomalii trimestrul I cu TN*4)</t>
  </si>
  <si>
    <t>Senologie imagistică*1)
-Obligatoriu în baza unui bilet de trimitere investigaţia se efectuează 
pentru ambii sâni, cu excepţia situaţiilor în care
 asigurata are mastectomie unilaterală
-Tariful se referă la examinarea pentru un sân</t>
  </si>
  <si>
    <t>Ecocardiografie</t>
  </si>
  <si>
    <t>Ecocardiografie + Doppler</t>
  </si>
  <si>
    <t>Ecocardiografie + Doppler color</t>
  </si>
  <si>
    <t>Ecocardiografie transesofagiană</t>
  </si>
  <si>
    <t>Ecocardiografie de efort</t>
  </si>
  <si>
    <t>B. Investigaţii de înaltă performanţă</t>
  </si>
  <si>
    <t>CT craniu nativ</t>
  </si>
  <si>
    <t>CT buco-maxilo-facial nativ</t>
  </si>
  <si>
    <t>CT regiune gât nativ</t>
  </si>
  <si>
    <t>CT regiune toracică nativ</t>
  </si>
  <si>
    <t>CT abdomen nativ</t>
  </si>
  <si>
    <t>CT pelvis nativ</t>
  </si>
  <si>
    <t>CT coloană vertebrală cervicală nativ</t>
  </si>
  <si>
    <t>CT coloană vertebrală toracală nativ</t>
  </si>
  <si>
    <t>CT coloană vertebrală lombară nativ</t>
  </si>
  <si>
    <t>CT membru superior drept nativ</t>
  </si>
  <si>
    <t>CT membru superior stâng nativ</t>
  </si>
  <si>
    <t>CT membru inferior drept nativ</t>
  </si>
  <si>
    <t>CT membru inferior stâng nativ</t>
  </si>
  <si>
    <t>CT mastoidă</t>
  </si>
  <si>
    <t>CT sinusuri</t>
  </si>
  <si>
    <t>CT craniu nativ şi cu substanţă de contrast</t>
  </si>
  <si>
    <t>CT hipofiză cu substanţă de contrast</t>
  </si>
  <si>
    <t>CT abdomen nativ şi cu substanţă de contrast administrată intravenos</t>
  </si>
  <si>
    <t>CT pelvis nativ şi cu substanţă de contrast administrată intravenos</t>
  </si>
  <si>
    <t>CT coloană vertebrală cervicală nativ şi cu substanţă 
de contrast administrată intravenos</t>
  </si>
  <si>
    <t>CT coloană vertebrală toracală nativ şi cu 
substanţă de contrast administrată intravenos</t>
  </si>
  <si>
    <t>CT coloană vertebrală lombară nativ şi cu 
substanţă de contrast administrată intravenos</t>
  </si>
  <si>
    <t>CT membru superior drept nativ şi cu
 substanţă de contrast administrată intravenos</t>
  </si>
  <si>
    <t>CT membru superior stâng nativ şi cu 
substanţă de contrast administrată intravenos</t>
  </si>
  <si>
    <t>CT membru inferior drept nativ şi cu 
substanţă de contrast administrată intravenos</t>
  </si>
  <si>
    <t>CT membru inferior stâng nativ şi cu 
substanţă de contrast administrată intravenos</t>
  </si>
  <si>
    <t>CT ureche internă</t>
  </si>
  <si>
    <t>Uro CT</t>
  </si>
  <si>
    <t>Angiografie CT membru superior drept</t>
  </si>
  <si>
    <t>Angiografie CT membru superior stâng</t>
  </si>
  <si>
    <t>Angiografie CT membru inferior drept</t>
  </si>
  <si>
    <t>Angiografie CT membru inferior stâng</t>
  </si>
  <si>
    <t>Angiografie CT craniu</t>
  </si>
  <si>
    <t>Angiografie CT regiune cervicală</t>
  </si>
  <si>
    <t>Angiografie CT torace</t>
  </si>
  <si>
    <t>Angiografie CT abdomen</t>
  </si>
  <si>
    <t>Angiografie CT pelvis</t>
  </si>
  <si>
    <t>Angiocoronarografie CT</t>
  </si>
  <si>
    <t>RMN craniocerebral nativ</t>
  </si>
  <si>
    <t>RMN sinusuri</t>
  </si>
  <si>
    <t>RMN torace nativ</t>
  </si>
  <si>
    <t>RMN gât nativ</t>
  </si>
  <si>
    <t>RMN coloana vertebrală cervicală nativ</t>
  </si>
  <si>
    <t>RMN coloana vertebrală toracică nativ</t>
  </si>
  <si>
    <t>RMN coloana vertebrală lombosacrată nativ</t>
  </si>
  <si>
    <t>RMN abdominal nativ</t>
  </si>
  <si>
    <t>RMN pelvin nativ</t>
  </si>
  <si>
    <t>RMN șold – articulație coxo femurală nativ</t>
  </si>
  <si>
    <t>RMN nativ genunchi drept</t>
  </si>
  <si>
    <t>RMN nativ genunchi stâng</t>
  </si>
  <si>
    <t>RMN nativ cot drept</t>
  </si>
  <si>
    <t>RMN nativ cot stâng</t>
  </si>
  <si>
    <t>RMN nativ gleznă dreaptă</t>
  </si>
  <si>
    <t>RMN nativ gleznă stângă</t>
  </si>
  <si>
    <t>RMN extremităţi nativ alte segmente</t>
  </si>
  <si>
    <t>RMN umăr nativ</t>
  </si>
  <si>
    <t>RMN umăr nativ şi cu substanţă de contrast</t>
  </si>
  <si>
    <t>RMN torace nativ şi cu substanţă de contrast</t>
  </si>
  <si>
    <t>RMN regiune cervicală nativ şi cu substanţă de contrast</t>
  </si>
  <si>
    <t>RMN cranio-cerebral nativ şi cu substanţă de contrast</t>
  </si>
  <si>
    <t>RMN coloana vertebrală cervicală nativ şi cu substanţă de contrast</t>
  </si>
  <si>
    <t>RMN coloana vertebrală toracală nativ şi cu substanţă de contrast</t>
  </si>
  <si>
    <t>RMN coloana vertebrală lombosacrată nativ şi cu substanţă de contrast</t>
  </si>
  <si>
    <t>RMN abdominal nativ şi cu substanţă de contrast</t>
  </si>
  <si>
    <t>RMN pelvin nativ şi cu substanţă de contrast</t>
  </si>
  <si>
    <t>RMN șold – articulație cox femurală nativ și cu substanță de contrast</t>
  </si>
  <si>
    <t>RMN extrem, nativ genunchi drept cu substanţă de contrast</t>
  </si>
  <si>
    <t>RMN extrem, nativ genunchi stâng cu substanţă de contrast</t>
  </si>
  <si>
    <t>RMN extremități nativ cot drept cu substanţă de contrast</t>
  </si>
  <si>
    <t>RMN extremități nativ cot stâng cu substanţă de contrast</t>
  </si>
  <si>
    <t>RMN extremități nativ gleznă dreaptă cu substanţă de contrast</t>
  </si>
  <si>
    <t>RMN extremități nativ gleznă stângă cu substanţă de contrast</t>
  </si>
  <si>
    <t>RMN extremități nativ alte segmente cu substanţă de contrast</t>
  </si>
  <si>
    <t>RMN cord nativ</t>
  </si>
  <si>
    <t>RMN cord nativ şi cu substanţă de contrast</t>
  </si>
  <si>
    <t>RMN hipofiză cu substanţă de contrast</t>
  </si>
  <si>
    <t>Uro RMN cu substanţă de contrast</t>
  </si>
  <si>
    <t>Angiografia RMN trunchiuri supraaortice</t>
  </si>
  <si>
    <t>Angiografia RMN artere renale sau aorta</t>
  </si>
  <si>
    <t>Angiografie RMN craniu</t>
  </si>
  <si>
    <t>Angiografie RMN abdomen</t>
  </si>
  <si>
    <t>Angiografie RMN pelvis</t>
  </si>
  <si>
    <t>Angiografie RMN membru superior drept</t>
  </si>
  <si>
    <t>Angiografie RMN membru superior stâng</t>
  </si>
  <si>
    <t>Angiografie RMN membru inferior drept</t>
  </si>
  <si>
    <t>Angiografie RMN membru inferior stâng</t>
  </si>
  <si>
    <t>Angiografie RMN alt segment</t>
  </si>
  <si>
    <t>Angiografia carotidiană cu substanţă de contrast</t>
  </si>
  <si>
    <t>RMN abdominal cu substanţă de contrast şi colangio RMN</t>
  </si>
  <si>
    <t>Colangio RMN</t>
  </si>
  <si>
    <t>RMN sâni nativ</t>
  </si>
  <si>
    <t>RMN sâni nativ şi cu substanţă de contrast</t>
  </si>
  <si>
    <t>RMN whole-body</t>
  </si>
  <si>
    <t>Tomografie dentară CBCT mandibulară</t>
  </si>
  <si>
    <t>Tomografie dentară CBCT maxilară</t>
  </si>
  <si>
    <t>Tomografie dentară CBCT bimaxilară</t>
  </si>
  <si>
    <t>II. Medicină nucleară</t>
  </si>
  <si>
    <t>Scintigrafia renală</t>
  </si>
  <si>
    <t>Scintigrafia cerebrală (scintigrafie SPECT perfuzie cerebrală - 30/90 min. de la inj.)</t>
  </si>
  <si>
    <t>Studiu radioizotopic de perfuzie miocardică 
la efort (scintigrafie SPECT perfuzie miocardică efort)</t>
  </si>
  <si>
    <t>Studiu radioizotopic de perfuzie miocardică
 în repaus (scintigrafie SPECT perfuzie miocardică repaus)</t>
  </si>
  <si>
    <t>Studiu radioizotopic de perfuzie pulmonară/scintigrafie perfuzie pulmonară</t>
  </si>
  <si>
    <t>Scintigrafia osoasă localizată</t>
  </si>
  <si>
    <t>Scintigrafia osoasă completă</t>
  </si>
  <si>
    <t>Scintigrafia hepatobiliară</t>
  </si>
  <si>
    <t>Scintigrafia tiroidiană</t>
  </si>
  <si>
    <t>Scintigrafia paratiroidiană</t>
  </si>
  <si>
    <t>Limfoscintigrafia planară</t>
  </si>
  <si>
    <t>Nota</t>
  </si>
  <si>
    <t>Orarul pentru servicii paraclinice trebuie sa fie diferit de orarul pentru servicii medicale stomatologice. Nu completati cu nr. de ore din contractul de servicii stomatologice.</t>
  </si>
  <si>
    <t>D</t>
  </si>
  <si>
    <t>bbbb</t>
  </si>
  <si>
    <t>12324</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</si>
</sst>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 _l_e_i_-;\-* #,##0\ _l_e_i_-;_-* &quot;-&quot;\ _l_e_i_-;_-@_-"/>
    <numFmt numFmtId="179" formatCode="_-* #,##0.00\ _l_e_i_-;\-* #,##0.00\ _l_e_i_-;_-* &quot;-&quot;??\ _l_e_i_-;_-@_-"/>
    <numFmt numFmtId="180" formatCode="#,##0\ &quot;RON&quot;;\-#,##0\ &quot;RON&quot;"/>
    <numFmt numFmtId="181" formatCode="#,##0\ &quot;RON&quot;;[Red]\-#,##0\ &quot;RON&quot;"/>
    <numFmt numFmtId="182" formatCode="#,##0.00\ &quot;RON&quot;;\-#,##0.00\ &quot;RON&quot;"/>
    <numFmt numFmtId="183" formatCode="#,##0.00\ &quot;RON&quot;;[Red]\-#,##0.00\ &quot;RON&quot;"/>
    <numFmt numFmtId="184" formatCode="_-* #,##0\ &quot;RON&quot;_-;\-* #,##0\ &quot;RON&quot;_-;_-* &quot;-&quot;\ &quot;RON&quot;_-;_-@_-"/>
    <numFmt numFmtId="185" formatCode="_-* #,##0\ _R_O_N_-;\-* #,##0\ _R_O_N_-;_-* &quot;-&quot;\ _R_O_N_-;_-@_-"/>
    <numFmt numFmtId="186" formatCode="_-* #,##0.00\ &quot;RON&quot;_-;\-* #,##0.00\ &quot;RON&quot;_-;_-* &quot;-&quot;??\ &quot;RON&quot;_-;_-@_-"/>
    <numFmt numFmtId="187" formatCode="_-* #,##0.00\ _R_O_N_-;\-* #,##0.00\ _R_O_N_-;_-* &quot;-&quot;??\ _R_O_N_-;_-@_-"/>
    <numFmt numFmtId="188" formatCode="00;[Red]00;\t\re\i;\p\a\t\r\u"/>
    <numFmt numFmtId="189" formatCode="00\ _O_r_e_/_Z_i;[Red]00\ _O_r_e_/_Z_i;\t\re\i;\p\a\t\r\u"/>
    <numFmt numFmtId="190" formatCode="00\ _O_r_e"/>
    <numFmt numFmtId="191" formatCode="00\ \O_r_e"/>
    <numFmt numFmtId="192" formatCode="_-* #,##0\ &quot;Ore&quot;;\-* #,##0\ _l_e_i_-;_-* &quot;-&quot;\ _l_e_i_-;_-@_-"/>
    <numFmt numFmtId="193" formatCode="00\ &quot;Ore/Zi&quot;;[Red]00\ &quot;Ore/Zi&quot;;_-* &quot;-&quot;\ _l_e_i_-;_-@_-"/>
    <numFmt numFmtId="194" formatCode="#0\ &quot;Ore/Zi&quot;;[Red]#0\ &quot;Ore/Zi&quot;;&quot;Obligatoriu&quot;;_-@_-"/>
    <numFmt numFmtId="195" formatCode="#0\ &quot;Ore/Zi&quot;;[Red]#0\ &quot;Ore/Zi&quot;;;&quot;Obligatoriu&quot;"/>
    <numFmt numFmtId="196" formatCode="#0\ &quot;Ore/Zi&quot;;[Red]#0\ &quot;Ore/Zi&quot;;;&quot;Doar cifre de la 1 - 8&quot;"/>
    <numFmt numFmtId="197" formatCode="#0\ &quot;Ore/Zi&quot;;[Red]#0\ &quot;Ore/Zi&quot;;&quot;Gol&quot;;&quot;Doar cifre de la 1 - 8&quot;"/>
    <numFmt numFmtId="198" formatCode="#0\ &quot;Ore/Zi&quot;;[Red]#0\ &quot;Ore/Zi&quot;;&quot;Gol&quot;;&quot;Doar cifre&quot;"/>
    <numFmt numFmtId="199" formatCode="#0\ &quot;Ore/Zi&quot;;[Red]\-\ #0\ &quot;Ore/Zi&quot;;&quot;Gol&quot;;&quot;Doar cifre&quot;"/>
    <numFmt numFmtId="200" formatCode="#0.?\ &quot;Ore/Zi&quot;;[Red]\-\ #0.?\ &quot;Ore/Zi&quot;;;&quot;Doar cifre&quot;"/>
    <numFmt numFmtId="201" formatCode="#0.#\ &quot;Ore/Zi&quot;;[Red]\-\ #0.?\ &quot;Ore/Zi&quot;;;&quot;Doar cifre&quot;"/>
    <numFmt numFmtId="202" formatCode="#0.#\ &quot;Ore/Zi&quot;;[Red]\-\ #0.?\ &quot;Ore/Zi&quot;;&quot;Obligatoriu&quot;;&quot;Doar cifre&quot;"/>
    <numFmt numFmtId="203" formatCode="#0.0\ &quot;Ore/Zi&quot;;[Red]\-\ #0.0\ &quot;Ore/Zi&quot;;&quot;Obligatoriu&quot;;&quot;Doar cifre&quot;"/>
    <numFmt numFmtId="204" formatCode="[$-418]dddd\,\ \ dd\ mmmm\ yyyy"/>
    <numFmt numFmtId="205" formatCode="#############"/>
    <numFmt numFmtId="206" formatCode="&quot;Da&quot;;&quot;Da&quot;;&quot;Nu&quot;"/>
    <numFmt numFmtId="207" formatCode="&quot;Adevărat&quot;;&quot;Adevărat&quot;;&quot;Fals&quot;"/>
    <numFmt numFmtId="208" formatCode="&quot;Activat&quot;;&quot;Activat&quot;;&quot;Dezactivat&quot;"/>
    <numFmt numFmtId="209" formatCode="#0.0\ &quot;Ore/Săpt&quot;;[Red]\-\ #0.0\ &quot;Ore/Sapt&quot;;&quot;Obligatoriu&quot;;&quot;Doar cifre&quot;"/>
    <numFmt numFmtId="210" formatCode="_-* #,##0\ _L_E_I_-;\-* #,##0\ _L_E_I_-;_-* &quot;-&quot;\ _L_E_I_-;_-@_-"/>
    <numFmt numFmtId="211" formatCode="_-* #,##0.00\ _L_E_I_-;\-* #,##0.00\ _L_E_I_-;_-* &quot;-&quot;??\ _L_E_I_-;_-@_-"/>
    <numFmt numFmtId="212" formatCode="&quot;Yes&quot;;&quot;Yes&quot;;&quot;No&quot;"/>
    <numFmt numFmtId="213" formatCode="&quot;True&quot;;&quot;True&quot;;&quot;False&quot;"/>
    <numFmt numFmtId="214" formatCode="&quot;On&quot;;&quot;On&quot;;&quot;Off&quot;"/>
    <numFmt numFmtId="215" formatCode="[$€-2]\ #,##0.00_);[Red]\([$€-2]\ #,##0.00\)"/>
    <numFmt numFmtId="216" formatCode="[$-418]d\ mmmm\ yyyy"/>
    <numFmt numFmtId="217" formatCode="[$-409]dd\ mmmm\,\ yyyy"/>
    <numFmt numFmtId="218" formatCode="d/m/yyyy;@"/>
    <numFmt numFmtId="219" formatCode="[$-418]d\ mmmm\ yyyy;@"/>
    <numFmt numFmtId="220" formatCode="[$-409]dddd\,\ mmmm\ d\,\ yyyy"/>
  </numFmts>
  <fonts count="85">
    <font>
      <sz val="10"/>
      <name val="Arial"/>
      <family val="0"/>
    </font>
    <font>
      <b/>
      <sz val="10"/>
      <name val="Times New Roman"/>
      <family val="1"/>
    </font>
    <font>
      <sz val="10"/>
      <name val="Times New Roman"/>
      <family val="1"/>
    </font>
    <font>
      <sz val="8"/>
      <name val="Arial"/>
      <family val="2"/>
    </font>
    <font>
      <b/>
      <sz val="10"/>
      <name val="Arial"/>
      <family val="2"/>
    </font>
    <font>
      <sz val="10"/>
      <color indexed="10"/>
      <name val="Arial"/>
      <family val="2"/>
    </font>
    <font>
      <b/>
      <sz val="10"/>
      <color indexed="10"/>
      <name val="Arial"/>
      <family val="2"/>
    </font>
    <font>
      <b/>
      <sz val="8"/>
      <name val="Arial"/>
      <family val="2"/>
    </font>
    <font>
      <sz val="8"/>
      <color indexed="17"/>
      <name val="Arial"/>
      <family val="2"/>
    </font>
    <font>
      <sz val="8"/>
      <color indexed="10"/>
      <name val="Arial"/>
      <family val="2"/>
    </font>
    <font>
      <sz val="10"/>
      <name val="Garamond"/>
      <family val="1"/>
    </font>
    <font>
      <b/>
      <sz val="14"/>
      <name val="Garamond"/>
      <family val="1"/>
    </font>
    <font>
      <sz val="12"/>
      <name val="Garamond"/>
      <family val="1"/>
    </font>
    <font>
      <b/>
      <sz val="12"/>
      <color indexed="10"/>
      <name val="Garamond"/>
      <family val="1"/>
    </font>
    <font>
      <u val="single"/>
      <sz val="10"/>
      <color indexed="12"/>
      <name val="Arial"/>
      <family val="2"/>
    </font>
    <font>
      <u val="single"/>
      <sz val="10"/>
      <color indexed="36"/>
      <name val="Arial"/>
      <family val="2"/>
    </font>
    <font>
      <b/>
      <sz val="8"/>
      <color indexed="10"/>
      <name val="Arial"/>
      <family val="2"/>
    </font>
    <font>
      <sz val="12"/>
      <color indexed="12"/>
      <name val="Garamond"/>
      <family val="1"/>
    </font>
    <font>
      <b/>
      <sz val="12"/>
      <color indexed="12"/>
      <name val="Garamond"/>
      <family val="1"/>
    </font>
    <font>
      <sz val="12"/>
      <color indexed="10"/>
      <name val="Garamond"/>
      <family val="1"/>
    </font>
    <font>
      <sz val="12"/>
      <name val="Arial"/>
      <family val="2"/>
    </font>
    <font>
      <b/>
      <sz val="14"/>
      <color indexed="10"/>
      <name val="Garamond"/>
      <family val="1"/>
    </font>
    <font>
      <b/>
      <u val="single"/>
      <sz val="14"/>
      <color indexed="10"/>
      <name val="Garamond"/>
      <family val="1"/>
    </font>
    <font>
      <sz val="12"/>
      <color indexed="20"/>
      <name val="Garamond"/>
      <family val="1"/>
    </font>
    <font>
      <b/>
      <sz val="12"/>
      <color indexed="20"/>
      <name val="Garamond"/>
      <family val="1"/>
    </font>
    <font>
      <sz val="12"/>
      <color indexed="10"/>
      <name val="Arial"/>
      <family val="2"/>
    </font>
    <font>
      <b/>
      <sz val="12"/>
      <name val="Times New Roman"/>
      <family val="1"/>
    </font>
    <font>
      <sz val="12"/>
      <name val="Times New Roman"/>
      <family val="1"/>
    </font>
    <font>
      <sz val="8"/>
      <name val="Times New Roman"/>
      <family val="1"/>
    </font>
    <font>
      <b/>
      <sz val="12"/>
      <name val="Arial"/>
      <family val="2"/>
    </font>
    <font>
      <b/>
      <sz val="14"/>
      <name val="Times New Roman"/>
      <family val="1"/>
    </font>
    <font>
      <sz val="8"/>
      <name val="Tahoma"/>
      <family val="2"/>
    </font>
    <font>
      <b/>
      <sz val="8"/>
      <name val="Tahoma"/>
      <family val="2"/>
    </font>
    <font>
      <b/>
      <sz val="12"/>
      <name val="Garamond"/>
      <family val="1"/>
    </font>
    <font>
      <sz val="10"/>
      <color indexed="9"/>
      <name val="Arial"/>
      <family val="2"/>
    </font>
    <font>
      <sz val="10"/>
      <color indexed="10"/>
      <name val="Times New Roman"/>
      <family val="1"/>
    </font>
    <font>
      <sz val="9"/>
      <name val="Tahoma"/>
      <family val="2"/>
    </font>
    <font>
      <b/>
      <sz val="12"/>
      <color indexed="8"/>
      <name val="Tahoma"/>
      <family val="2"/>
    </font>
    <font>
      <b/>
      <sz val="12"/>
      <color indexed="8"/>
      <name val="Times New Roman"/>
      <family val="1"/>
    </font>
    <font>
      <sz val="10"/>
      <name val="Courier New"/>
      <family val="3"/>
    </font>
    <font>
      <b/>
      <sz val="10"/>
      <name val="Courier New"/>
      <family val="3"/>
    </font>
    <font>
      <sz val="10"/>
      <color indexed="8"/>
      <name val="MS Sans Serif"/>
      <family val="2"/>
    </font>
    <font>
      <b/>
      <sz val="10"/>
      <name val="Arial Narrow"/>
      <family val="2"/>
    </font>
    <font>
      <sz val="10"/>
      <name val="Arial Narrow"/>
      <family val="2"/>
    </font>
    <font>
      <sz val="9"/>
      <name val="Arial"/>
      <family val="2"/>
    </font>
    <font>
      <b/>
      <sz val="9"/>
      <name val="Arial"/>
      <family val="2"/>
    </font>
    <font>
      <sz val="10"/>
      <color indexed="8"/>
      <name val="Garamond"/>
      <family val="2"/>
    </font>
    <font>
      <sz val="10"/>
      <color indexed="9"/>
      <name val="Garamond"/>
      <family val="2"/>
    </font>
    <font>
      <sz val="10"/>
      <color indexed="20"/>
      <name val="Garamond"/>
      <family val="2"/>
    </font>
    <font>
      <b/>
      <sz val="10"/>
      <color indexed="52"/>
      <name val="Garamond"/>
      <family val="2"/>
    </font>
    <font>
      <b/>
      <sz val="10"/>
      <color indexed="9"/>
      <name val="Garamond"/>
      <family val="2"/>
    </font>
    <font>
      <i/>
      <sz val="10"/>
      <color indexed="23"/>
      <name val="Garamond"/>
      <family val="2"/>
    </font>
    <font>
      <sz val="10"/>
      <color indexed="17"/>
      <name val="Garamond"/>
      <family val="2"/>
    </font>
    <font>
      <b/>
      <sz val="15"/>
      <color indexed="56"/>
      <name val="Garamond"/>
      <family val="2"/>
    </font>
    <font>
      <b/>
      <sz val="13"/>
      <color indexed="56"/>
      <name val="Garamond"/>
      <family val="2"/>
    </font>
    <font>
      <b/>
      <sz val="11"/>
      <color indexed="56"/>
      <name val="Garamond"/>
      <family val="2"/>
    </font>
    <font>
      <sz val="10"/>
      <color indexed="62"/>
      <name val="Garamond"/>
      <family val="2"/>
    </font>
    <font>
      <sz val="10"/>
      <color indexed="52"/>
      <name val="Garamond"/>
      <family val="2"/>
    </font>
    <font>
      <sz val="10"/>
      <color indexed="60"/>
      <name val="Garamond"/>
      <family val="2"/>
    </font>
    <font>
      <sz val="11"/>
      <color indexed="8"/>
      <name val="Calibri"/>
      <family val="2"/>
    </font>
    <font>
      <b/>
      <sz val="10"/>
      <color indexed="63"/>
      <name val="Garamond"/>
      <family val="2"/>
    </font>
    <font>
      <b/>
      <sz val="18"/>
      <color indexed="56"/>
      <name val="Cambria"/>
      <family val="2"/>
    </font>
    <font>
      <b/>
      <sz val="10"/>
      <color indexed="8"/>
      <name val="Garamond"/>
      <family val="2"/>
    </font>
    <font>
      <sz val="10"/>
      <color indexed="10"/>
      <name val="Garamond"/>
      <family val="2"/>
    </font>
    <font>
      <b/>
      <sz val="11"/>
      <color indexed="8"/>
      <name val="Calibri"/>
      <family val="2"/>
    </font>
    <font>
      <sz val="8"/>
      <name val="Segoe UI"/>
      <family val="2"/>
    </font>
    <font>
      <sz val="10"/>
      <color theme="1"/>
      <name val="Garamond"/>
      <family val="2"/>
    </font>
    <font>
      <sz val="10"/>
      <color theme="0"/>
      <name val="Garamond"/>
      <family val="2"/>
    </font>
    <font>
      <sz val="10"/>
      <color rgb="FF9C0006"/>
      <name val="Garamond"/>
      <family val="2"/>
    </font>
    <font>
      <b/>
      <sz val="10"/>
      <color rgb="FFFA7D00"/>
      <name val="Garamond"/>
      <family val="2"/>
    </font>
    <font>
      <b/>
      <sz val="10"/>
      <color theme="0"/>
      <name val="Garamond"/>
      <family val="2"/>
    </font>
    <font>
      <i/>
      <sz val="10"/>
      <color rgb="FF7F7F7F"/>
      <name val="Garamond"/>
      <family val="2"/>
    </font>
    <font>
      <sz val="10"/>
      <color rgb="FF006100"/>
      <name val="Garamond"/>
      <family val="2"/>
    </font>
    <font>
      <b/>
      <sz val="15"/>
      <color theme="3"/>
      <name val="Garamond"/>
      <family val="2"/>
    </font>
    <font>
      <b/>
      <sz val="13"/>
      <color theme="3"/>
      <name val="Garamond"/>
      <family val="2"/>
    </font>
    <font>
      <b/>
      <sz val="11"/>
      <color theme="3"/>
      <name val="Garamond"/>
      <family val="2"/>
    </font>
    <font>
      <sz val="10"/>
      <color rgb="FF3F3F76"/>
      <name val="Garamond"/>
      <family val="2"/>
    </font>
    <font>
      <sz val="10"/>
      <color rgb="FFFA7D00"/>
      <name val="Garamond"/>
      <family val="2"/>
    </font>
    <font>
      <sz val="10"/>
      <color rgb="FF9C6500"/>
      <name val="Garamond"/>
      <family val="2"/>
    </font>
    <font>
      <sz val="11"/>
      <color rgb="FF000000"/>
      <name val="Calibri"/>
      <family val="2"/>
    </font>
    <font>
      <b/>
      <sz val="10"/>
      <color rgb="FF3F3F3F"/>
      <name val="Garamond"/>
      <family val="2"/>
    </font>
    <font>
      <b/>
      <sz val="18"/>
      <color theme="3"/>
      <name val="Cambria"/>
      <family val="2"/>
    </font>
    <font>
      <b/>
      <sz val="10"/>
      <color theme="1"/>
      <name val="Garamond"/>
      <family val="2"/>
    </font>
    <font>
      <sz val="10"/>
      <color rgb="FFFF0000"/>
      <name val="Garamond"/>
      <family val="2"/>
    </font>
    <font>
      <b/>
      <sz val="11"/>
      <color rgb="FF000000"/>
      <name val="Calibri"/>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indexed="50"/>
        <bgColor indexed="64"/>
      </patternFill>
    </fill>
    <fill>
      <patternFill patternType="solid">
        <fgColor indexed="29"/>
        <bgColor indexed="64"/>
      </patternFill>
    </fill>
    <fill>
      <patternFill patternType="solid">
        <fgColor rgb="FFFF0000"/>
        <bgColor indexed="64"/>
      </patternFill>
    </fill>
    <fill>
      <patternFill patternType="solid">
        <fgColor indexed="22"/>
        <bgColor indexed="64"/>
      </patternFill>
    </fill>
    <fill>
      <patternFill patternType="solid">
        <fgColor rgb="FFD9D9D9"/>
        <bgColor indexed="64"/>
      </patternFill>
    </fill>
    <fill>
      <patternFill patternType="solid">
        <fgColor rgb="FFFFC000"/>
        <bgColor indexed="64"/>
      </patternFill>
    </fill>
    <fill>
      <patternFill patternType="solid">
        <fgColor rgb="FFFF99CC"/>
        <bgColor indexed="64"/>
      </patternFill>
    </fill>
    <fill>
      <patternFill patternType="solid">
        <fgColor indexed="51"/>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thin"/>
      <bottom style="hair"/>
    </border>
    <border>
      <left style="hair"/>
      <right style="hair"/>
      <top style="hair"/>
      <bottom style="thin"/>
    </border>
    <border>
      <left style="thin"/>
      <right style="thin"/>
      <top style="thin"/>
      <bottom style="thin"/>
    </border>
    <border>
      <left style="hair"/>
      <right style="hair"/>
      <top style="hair"/>
      <bottom style="hair"/>
    </border>
    <border>
      <left style="hair"/>
      <right style="double"/>
      <top>
        <color indexed="63"/>
      </top>
      <bottom style="double"/>
    </border>
    <border>
      <left style="hair"/>
      <right style="double"/>
      <top style="double"/>
      <bottom style="hair"/>
    </border>
    <border>
      <left style="hair"/>
      <right style="double"/>
      <top style="hair"/>
      <bottom>
        <color indexed="63"/>
      </bottom>
    </border>
    <border>
      <left style="hair"/>
      <right style="double"/>
      <top style="hair"/>
      <bottom style="hair"/>
    </border>
    <border>
      <left style="hair"/>
      <right style="hair"/>
      <top style="hair"/>
      <bottom>
        <color indexed="63"/>
      </bottom>
    </border>
    <border>
      <left style="hair"/>
      <right style="double"/>
      <top style="thin"/>
      <bottom style="hair"/>
    </border>
    <border>
      <left style="hair"/>
      <right style="double"/>
      <top style="hair"/>
      <bottom style="thin"/>
    </border>
    <border>
      <left style="hair"/>
      <right style="hair"/>
      <top>
        <color indexed="63"/>
      </top>
      <bottom style="hair"/>
    </border>
    <border>
      <left style="hair"/>
      <right style="double"/>
      <top style="thin"/>
      <bottom style="thin"/>
    </border>
    <border>
      <left style="hair"/>
      <right style="double"/>
      <top>
        <color indexed="63"/>
      </top>
      <bottom style="hair"/>
    </border>
    <border>
      <left style="hair"/>
      <right style="hair"/>
      <top style="hair"/>
      <bottom style="double"/>
    </border>
    <border>
      <left style="hair"/>
      <right style="double"/>
      <top style="hair"/>
      <bottom style="double"/>
    </border>
    <border>
      <left style="hair"/>
      <right style="double"/>
      <top style="thin"/>
      <bottom style="double"/>
    </border>
    <border>
      <left style="double"/>
      <right style="hair"/>
      <top style="hair"/>
      <bottom style="hair"/>
    </border>
    <border>
      <left>
        <color indexed="63"/>
      </left>
      <right style="hair"/>
      <top style="hair"/>
      <bottom style="hair"/>
    </border>
    <border>
      <left style="hair">
        <color indexed="10"/>
      </left>
      <right style="hair">
        <color indexed="10"/>
      </right>
      <top style="hair">
        <color indexed="10"/>
      </top>
      <bottom style="hair">
        <color indexed="10"/>
      </bottom>
    </border>
    <border>
      <left style="double"/>
      <right style="hair"/>
      <top style="double"/>
      <bottom style="hair"/>
    </border>
    <border>
      <left style="hair"/>
      <right style="hair"/>
      <top style="double"/>
      <bottom style="hair"/>
    </border>
    <border>
      <left style="hair"/>
      <right style="thin"/>
      <top style="double"/>
      <bottom style="hair"/>
    </border>
    <border>
      <left style="hair"/>
      <right style="thin"/>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style="thin"/>
      <bottom style="thin"/>
    </border>
    <border>
      <left style="medium"/>
      <right style="medium"/>
      <top style="medium"/>
      <bottom style="medium"/>
    </border>
    <border>
      <left style="thin"/>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
      <left style="thin"/>
      <right>
        <color indexed="63"/>
      </right>
      <top style="thin"/>
      <bottom style="thin"/>
    </border>
    <border>
      <left style="hair"/>
      <right style="thin"/>
      <top style="thin"/>
      <bottom style="hair"/>
    </border>
    <border>
      <left style="hair"/>
      <right style="thin"/>
      <top style="hair"/>
      <bottom style="thin"/>
    </border>
    <border>
      <left style="medium"/>
      <right style="medium"/>
      <top style="medium"/>
      <bottom>
        <color indexed="63"/>
      </bottom>
    </border>
    <border>
      <left/>
      <right/>
      <top style="medium"/>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double"/>
      <right style="hair"/>
      <top style="hair"/>
      <bottom>
        <color indexed="63"/>
      </bottom>
    </border>
    <border>
      <left style="double"/>
      <right style="hair"/>
      <top>
        <color indexed="63"/>
      </top>
      <bottom>
        <color indexed="63"/>
      </bottom>
    </border>
    <border>
      <left style="double"/>
      <right style="hair"/>
      <top>
        <color indexed="63"/>
      </top>
      <bottom style="thin"/>
    </border>
    <border>
      <left style="double"/>
      <right style="hair"/>
      <top style="thin"/>
      <bottom style="thin"/>
    </border>
    <border>
      <left style="double"/>
      <right style="hair"/>
      <top style="thin"/>
      <bottom style="double"/>
    </border>
    <border>
      <left style="hair"/>
      <right style="hair"/>
      <top style="thin"/>
      <bottom style="double"/>
    </border>
    <border>
      <left style="double"/>
      <right>
        <color indexed="63"/>
      </right>
      <top style="double"/>
      <bottom style="hair"/>
    </border>
    <border>
      <left>
        <color indexed="63"/>
      </left>
      <right style="hair"/>
      <top style="double"/>
      <bottom style="hair"/>
    </border>
    <border>
      <left style="double"/>
      <right style="hair"/>
      <top>
        <color indexed="63"/>
      </top>
      <bottom style="hair"/>
    </border>
    <border>
      <left style="double"/>
      <right style="hair"/>
      <top style="thin"/>
      <bottom style="hair"/>
    </border>
    <border>
      <left style="double"/>
      <right style="hair"/>
      <top style="hair"/>
      <bottom style="thin"/>
    </border>
    <border>
      <left style="double"/>
      <right style="hair"/>
      <top style="thin"/>
      <bottom>
        <color indexed="63"/>
      </bottom>
    </border>
    <border>
      <left style="double"/>
      <right style="hair"/>
      <top>
        <color indexed="63"/>
      </top>
      <bottom style="double"/>
    </border>
    <border>
      <left>
        <color indexed="63"/>
      </left>
      <right>
        <color indexed="63"/>
      </right>
      <top>
        <color indexed="63"/>
      </top>
      <bottom style="double"/>
    </border>
    <border>
      <left style="double"/>
      <right>
        <color indexed="63"/>
      </right>
      <top style="hair"/>
      <bottom style="hair"/>
    </border>
    <border>
      <left style="double"/>
      <right>
        <color indexed="63"/>
      </right>
      <top style="thin"/>
      <bottom style="thin"/>
    </border>
    <border>
      <left>
        <color indexed="63"/>
      </left>
      <right style="hair"/>
      <top style="thin"/>
      <bottom style="thin"/>
    </border>
    <border>
      <left>
        <color indexed="63"/>
      </left>
      <right>
        <color indexed="63"/>
      </right>
      <top style="thin"/>
      <bottom style="thin"/>
    </border>
    <border>
      <left style="hair">
        <color indexed="10"/>
      </left>
      <right style="hair">
        <color indexed="10"/>
      </right>
      <top style="hair">
        <color indexed="10"/>
      </top>
      <bottom>
        <color indexed="63"/>
      </bottom>
    </border>
    <border>
      <left style="hair">
        <color indexed="10"/>
      </left>
      <right style="hair">
        <color indexed="10"/>
      </right>
      <top>
        <color indexed="63"/>
      </top>
      <bottom style="hair">
        <color indexed="10"/>
      </bottom>
    </border>
    <border>
      <left style="double"/>
      <right style="hair"/>
      <top style="double"/>
      <bottom>
        <color indexed="63"/>
      </bottom>
    </border>
    <border>
      <left style="hair"/>
      <right style="hair"/>
      <top style="double"/>
      <bottom>
        <color indexed="63"/>
      </bottom>
    </border>
    <border>
      <left style="hair"/>
      <right style="hair"/>
      <top>
        <color indexed="63"/>
      </top>
      <bottom style="double"/>
    </border>
    <border>
      <left style="double"/>
      <right style="hair"/>
      <top style="hair"/>
      <bottom style="double"/>
    </border>
    <border>
      <left style="hair"/>
      <right style="double"/>
      <top style="double"/>
      <bottom>
        <color indexed="63"/>
      </bottom>
    </border>
    <border>
      <left>
        <color indexed="63"/>
      </left>
      <right style="hair"/>
      <top style="double"/>
      <bottom style="double"/>
    </border>
    <border>
      <left style="medium"/>
      <right/>
      <top style="medium"/>
      <bottom style="medium"/>
    </border>
    <border>
      <left/>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15" fillId="0" borderId="0" applyNumberFormat="0" applyFill="0" applyBorder="0" applyAlignment="0" applyProtection="0"/>
    <xf numFmtId="0" fontId="72" fillId="28"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76" fillId="29" borderId="1" applyNumberFormat="0" applyAlignment="0" applyProtection="0"/>
    <xf numFmtId="0" fontId="77" fillId="0" borderId="6" applyNumberFormat="0" applyFill="0" applyAlignment="0" applyProtection="0"/>
    <xf numFmtId="0" fontId="78" fillId="30" borderId="0" applyNumberFormat="0" applyBorder="0" applyAlignment="0" applyProtection="0"/>
    <xf numFmtId="0" fontId="0" fillId="0" borderId="0">
      <alignment/>
      <protection/>
    </xf>
    <xf numFmtId="0" fontId="0" fillId="0" borderId="0">
      <alignment/>
      <protection/>
    </xf>
    <xf numFmtId="0" fontId="41"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0" fillId="26"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08">
    <xf numFmtId="0" fontId="0" fillId="0" borderId="0" xfId="0" applyAlignment="1">
      <alignment/>
    </xf>
    <xf numFmtId="0" fontId="1" fillId="0" borderId="0" xfId="62" applyFont="1">
      <alignment/>
      <protection/>
    </xf>
    <xf numFmtId="0" fontId="2" fillId="0" borderId="0" xfId="62" applyFont="1">
      <alignment/>
      <protection/>
    </xf>
    <xf numFmtId="0" fontId="3" fillId="32" borderId="0" xfId="0" applyFont="1" applyFill="1" applyAlignment="1">
      <alignment/>
    </xf>
    <xf numFmtId="0" fontId="0" fillId="0" borderId="0" xfId="0" applyBorder="1" applyAlignment="1">
      <alignment/>
    </xf>
    <xf numFmtId="0" fontId="3" fillId="0" borderId="0" xfId="0" applyFont="1" applyAlignment="1">
      <alignment/>
    </xf>
    <xf numFmtId="0" fontId="3" fillId="0" borderId="0" xfId="0" applyFont="1" applyAlignment="1">
      <alignment horizontal="center" vertical="center" wrapText="1"/>
    </xf>
    <xf numFmtId="0" fontId="9" fillId="0" borderId="0" xfId="0" applyFont="1" applyAlignment="1">
      <alignment/>
    </xf>
    <xf numFmtId="0" fontId="4" fillId="0" borderId="0" xfId="0" applyFont="1" applyAlignment="1">
      <alignment/>
    </xf>
    <xf numFmtId="0" fontId="2" fillId="0" borderId="0" xfId="62" applyFont="1" applyAlignment="1">
      <alignment horizontal="center"/>
      <protection/>
    </xf>
    <xf numFmtId="0" fontId="0" fillId="0" borderId="0" xfId="0" applyAlignment="1">
      <alignment horizontal="center"/>
    </xf>
    <xf numFmtId="0" fontId="0" fillId="0" borderId="0" xfId="62" applyAlignment="1">
      <alignment horizontal="center"/>
      <protection/>
    </xf>
    <xf numFmtId="0" fontId="1" fillId="0" borderId="0" xfId="62" applyFont="1" applyAlignment="1">
      <alignment horizontal="center"/>
      <protection/>
    </xf>
    <xf numFmtId="0" fontId="0" fillId="0" borderId="10" xfId="0" applyBorder="1" applyAlignment="1" applyProtection="1">
      <alignment horizontal="center" vertical="top"/>
      <protection locked="0"/>
    </xf>
    <xf numFmtId="0" fontId="0" fillId="0" borderId="11" xfId="0" applyBorder="1" applyAlignment="1" applyProtection="1">
      <alignment horizontal="center" vertical="top"/>
      <protection locked="0"/>
    </xf>
    <xf numFmtId="0" fontId="10" fillId="0" borderId="0" xfId="0" applyFont="1" applyAlignment="1">
      <alignment vertical="top"/>
    </xf>
    <xf numFmtId="0" fontId="10" fillId="0" borderId="0" xfId="0" applyFont="1" applyAlignment="1">
      <alignment vertical="top" wrapText="1"/>
    </xf>
    <xf numFmtId="14" fontId="0" fillId="0" borderId="0" xfId="0" applyNumberFormat="1" applyAlignment="1">
      <alignment horizontal="left"/>
    </xf>
    <xf numFmtId="0" fontId="16" fillId="0" borderId="0" xfId="0" applyFont="1" applyAlignment="1">
      <alignment/>
    </xf>
    <xf numFmtId="0" fontId="0" fillId="0" borderId="0" xfId="0" applyBorder="1" applyAlignment="1">
      <alignment/>
    </xf>
    <xf numFmtId="0" fontId="0" fillId="33" borderId="12" xfId="0" applyFill="1" applyBorder="1" applyAlignment="1">
      <alignment/>
    </xf>
    <xf numFmtId="0" fontId="0" fillId="33" borderId="12" xfId="0" applyFill="1" applyBorder="1" applyAlignment="1">
      <alignment horizontal="left" wrapText="1"/>
    </xf>
    <xf numFmtId="0" fontId="7" fillId="0" borderId="0" xfId="0" applyFont="1" applyAlignment="1">
      <alignment/>
    </xf>
    <xf numFmtId="0" fontId="3" fillId="0" borderId="0" xfId="0" applyFont="1" applyFill="1" applyAlignment="1">
      <alignment horizontal="center"/>
    </xf>
    <xf numFmtId="0" fontId="8" fillId="33" borderId="13" xfId="0" applyFont="1" applyFill="1" applyBorder="1" applyAlignment="1">
      <alignment/>
    </xf>
    <xf numFmtId="0" fontId="8" fillId="33" borderId="13" xfId="0" applyFont="1" applyFill="1" applyBorder="1" applyAlignment="1">
      <alignment horizontal="center"/>
    </xf>
    <xf numFmtId="0" fontId="3" fillId="33" borderId="13" xfId="0" applyFont="1" applyFill="1" applyBorder="1" applyAlignment="1">
      <alignment horizontal="center"/>
    </xf>
    <xf numFmtId="0" fontId="7" fillId="0" borderId="14" xfId="0" applyFont="1" applyBorder="1" applyAlignment="1">
      <alignment horizontal="center"/>
    </xf>
    <xf numFmtId="0" fontId="4" fillId="0" borderId="13" xfId="0" applyFont="1" applyBorder="1" applyAlignment="1">
      <alignment/>
    </xf>
    <xf numFmtId="0" fontId="0" fillId="0" borderId="13" xfId="0" applyBorder="1" applyAlignment="1">
      <alignment horizontal="left"/>
    </xf>
    <xf numFmtId="0" fontId="17" fillId="0" borderId="0" xfId="0" applyFont="1" applyAlignment="1">
      <alignment vertical="top" wrapText="1"/>
    </xf>
    <xf numFmtId="0" fontId="12" fillId="0" borderId="0" xfId="0" applyFont="1" applyAlignment="1">
      <alignment vertical="top" wrapText="1"/>
    </xf>
    <xf numFmtId="0" fontId="19" fillId="0" borderId="0" xfId="0" applyFont="1" applyFill="1" applyAlignment="1">
      <alignment vertical="top" wrapText="1"/>
    </xf>
    <xf numFmtId="0" fontId="20" fillId="0" borderId="0" xfId="0" applyFont="1" applyAlignment="1">
      <alignment horizontal="center" vertical="top" wrapText="1"/>
    </xf>
    <xf numFmtId="0" fontId="17" fillId="0" borderId="0" xfId="0" applyFont="1" applyFill="1" applyAlignment="1">
      <alignment vertical="top" wrapText="1"/>
    </xf>
    <xf numFmtId="0" fontId="12" fillId="34" borderId="0" xfId="0" applyFont="1" applyFill="1" applyAlignment="1">
      <alignment vertical="top" wrapText="1"/>
    </xf>
    <xf numFmtId="0" fontId="12" fillId="0" borderId="15" xfId="0" applyFont="1" applyBorder="1" applyAlignment="1" applyProtection="1">
      <alignment vertical="top"/>
      <protection locked="0"/>
    </xf>
    <xf numFmtId="1" fontId="12" fillId="0" borderId="16" xfId="0" applyNumberFormat="1" applyFont="1" applyBorder="1" applyAlignment="1" applyProtection="1">
      <alignment horizontal="left" vertical="top"/>
      <protection locked="0"/>
    </xf>
    <xf numFmtId="0" fontId="12" fillId="0" borderId="13" xfId="0" applyFont="1" applyBorder="1" applyAlignment="1">
      <alignment vertical="top"/>
    </xf>
    <xf numFmtId="0" fontId="26" fillId="0" borderId="0" xfId="62" applyFont="1" applyAlignment="1">
      <alignment horizontal="center"/>
      <protection/>
    </xf>
    <xf numFmtId="0" fontId="12" fillId="0" borderId="17" xfId="0" applyFont="1" applyBorder="1" applyAlignment="1" applyProtection="1">
      <alignment vertical="top"/>
      <protection locked="0"/>
    </xf>
    <xf numFmtId="0" fontId="12" fillId="0" borderId="18" xfId="0" applyFont="1" applyBorder="1" applyAlignment="1">
      <alignment vertical="top"/>
    </xf>
    <xf numFmtId="0" fontId="12" fillId="0" borderId="10" xfId="0" applyFont="1" applyBorder="1" applyAlignment="1">
      <alignment vertical="top"/>
    </xf>
    <xf numFmtId="0" fontId="27" fillId="0" borderId="0" xfId="62" applyFont="1" applyAlignment="1">
      <alignment horizontal="center"/>
      <protection/>
    </xf>
    <xf numFmtId="0" fontId="12" fillId="0" borderId="19" xfId="0" applyFont="1" applyBorder="1" applyAlignment="1" applyProtection="1">
      <alignment horizontal="left" vertical="top"/>
      <protection locked="0"/>
    </xf>
    <xf numFmtId="0" fontId="12" fillId="0" borderId="17" xfId="0" applyFont="1" applyBorder="1" applyAlignment="1" applyProtection="1">
      <alignment horizontal="left" vertical="top"/>
      <protection locked="0"/>
    </xf>
    <xf numFmtId="0" fontId="12" fillId="0" borderId="11" xfId="0" applyFont="1" applyBorder="1" applyAlignment="1">
      <alignment vertical="top"/>
    </xf>
    <xf numFmtId="0" fontId="12" fillId="0" borderId="20" xfId="0" applyFont="1" applyBorder="1" applyAlignment="1" applyProtection="1">
      <alignment horizontal="left" vertical="top"/>
      <protection locked="0"/>
    </xf>
    <xf numFmtId="0" fontId="12" fillId="0" borderId="21" xfId="0" applyFont="1" applyBorder="1" applyAlignment="1">
      <alignment vertical="top"/>
    </xf>
    <xf numFmtId="0" fontId="12" fillId="0" borderId="22" xfId="0" applyFont="1" applyBorder="1" applyAlignment="1" applyProtection="1">
      <alignment horizontal="left" vertical="top"/>
      <protection locked="0"/>
    </xf>
    <xf numFmtId="0" fontId="12" fillId="0" borderId="23" xfId="0" applyFont="1" applyBorder="1" applyAlignment="1" applyProtection="1">
      <alignment horizontal="left" vertical="top"/>
      <protection locked="0"/>
    </xf>
    <xf numFmtId="0" fontId="12" fillId="0" borderId="24" xfId="0" applyFont="1" applyBorder="1" applyAlignment="1">
      <alignment vertical="top"/>
    </xf>
    <xf numFmtId="0" fontId="12" fillId="0" borderId="25" xfId="0" applyFont="1" applyBorder="1" applyAlignment="1" applyProtection="1">
      <alignment horizontal="left" vertical="top"/>
      <protection locked="0"/>
    </xf>
    <xf numFmtId="0" fontId="12" fillId="0" borderId="26" xfId="0" applyFont="1" applyBorder="1" applyAlignment="1" applyProtection="1">
      <alignment horizontal="left" vertical="top"/>
      <protection locked="0"/>
    </xf>
    <xf numFmtId="0" fontId="20" fillId="0" borderId="0" xfId="0" applyFont="1" applyAlignment="1">
      <alignment/>
    </xf>
    <xf numFmtId="0" fontId="25" fillId="0" borderId="0" xfId="62" applyFont="1">
      <alignment/>
      <protection/>
    </xf>
    <xf numFmtId="0" fontId="20" fillId="0" borderId="0" xfId="62" applyFont="1">
      <alignment/>
      <protection/>
    </xf>
    <xf numFmtId="0" fontId="26" fillId="0" borderId="0" xfId="62" applyFont="1" applyAlignment="1">
      <alignment horizontal="left"/>
      <protection/>
    </xf>
    <xf numFmtId="0" fontId="27" fillId="0" borderId="0" xfId="62" applyFont="1">
      <alignment/>
      <protection/>
    </xf>
    <xf numFmtId="0" fontId="12" fillId="0" borderId="0" xfId="0" applyFont="1" applyAlignment="1">
      <alignment vertical="top"/>
    </xf>
    <xf numFmtId="14" fontId="20" fillId="0" borderId="0" xfId="0" applyNumberFormat="1" applyFont="1" applyAlignment="1">
      <alignment horizontal="center"/>
    </xf>
    <xf numFmtId="0" fontId="12" fillId="0" borderId="0" xfId="0" applyFont="1" applyAlignment="1">
      <alignment horizontal="right" vertical="top"/>
    </xf>
    <xf numFmtId="14" fontId="12" fillId="0" borderId="0" xfId="0" applyNumberFormat="1" applyFont="1" applyBorder="1" applyAlignment="1" applyProtection="1">
      <alignment horizontal="left" vertical="top"/>
      <protection locked="0"/>
    </xf>
    <xf numFmtId="0" fontId="28" fillId="0" borderId="0" xfId="62" applyFont="1" applyAlignment="1">
      <alignment horizontal="center"/>
      <protection/>
    </xf>
    <xf numFmtId="0" fontId="3" fillId="0" borderId="0" xfId="0" applyFont="1" applyAlignment="1">
      <alignment horizontal="center" vertical="top" wrapText="1"/>
    </xf>
    <xf numFmtId="0" fontId="3" fillId="0" borderId="0" xfId="0" applyFont="1" applyAlignment="1">
      <alignment/>
    </xf>
    <xf numFmtId="0" fontId="13" fillId="32" borderId="0" xfId="0" applyFont="1" applyFill="1" applyAlignment="1">
      <alignment horizontal="left" vertical="center" indent="2"/>
    </xf>
    <xf numFmtId="0" fontId="3" fillId="0" borderId="0" xfId="0" applyFont="1" applyAlignment="1">
      <alignment horizontal="center"/>
    </xf>
    <xf numFmtId="0" fontId="20" fillId="0" borderId="0" xfId="62" applyFont="1" applyAlignment="1">
      <alignment horizontal="center"/>
      <protection/>
    </xf>
    <xf numFmtId="0" fontId="20" fillId="0" borderId="0" xfId="0" applyFont="1" applyAlignment="1">
      <alignment horizontal="center"/>
    </xf>
    <xf numFmtId="0" fontId="26" fillId="0" borderId="0" xfId="62" applyFont="1" applyAlignment="1">
      <alignment/>
      <protection/>
    </xf>
    <xf numFmtId="0" fontId="0" fillId="0" borderId="0" xfId="0" applyFill="1" applyBorder="1" applyAlignment="1">
      <alignment horizontal="left"/>
    </xf>
    <xf numFmtId="0" fontId="3" fillId="0" borderId="15" xfId="0" applyNumberFormat="1" applyFont="1" applyFill="1" applyBorder="1" applyAlignment="1">
      <alignment horizont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13" xfId="0" applyFont="1" applyBorder="1" applyAlignment="1" applyProtection="1">
      <alignment vertical="center"/>
      <protection locked="0"/>
    </xf>
    <xf numFmtId="0" fontId="3" fillId="0" borderId="13" xfId="0" applyFont="1" applyFill="1" applyBorder="1" applyAlignment="1" applyProtection="1">
      <alignment vertical="center"/>
      <protection locked="0"/>
    </xf>
    <xf numFmtId="49" fontId="3" fillId="0" borderId="13" xfId="0" applyNumberFormat="1" applyFont="1" applyBorder="1" applyAlignment="1" applyProtection="1">
      <alignment horizontal="center" vertical="center"/>
      <protection locked="0"/>
    </xf>
    <xf numFmtId="0" fontId="3" fillId="0" borderId="13" xfId="0" applyFont="1" applyBorder="1" applyAlignment="1">
      <alignment/>
    </xf>
    <xf numFmtId="0" fontId="3" fillId="0" borderId="13"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horizontal="center" vertical="center"/>
    </xf>
    <xf numFmtId="0" fontId="0" fillId="0" borderId="12" xfId="0" applyFill="1" applyBorder="1" applyAlignment="1" applyProtection="1">
      <alignment horizontal="center"/>
      <protection/>
    </xf>
    <xf numFmtId="49" fontId="12" fillId="0" borderId="19" xfId="0" applyNumberFormat="1" applyFont="1" applyBorder="1" applyAlignment="1" applyProtection="1">
      <alignment horizontal="left" vertical="top"/>
      <protection locked="0"/>
    </xf>
    <xf numFmtId="49" fontId="12" fillId="0" borderId="17" xfId="0" applyNumberFormat="1" applyFont="1" applyBorder="1" applyAlignment="1" applyProtection="1">
      <alignment horizontal="left" vertical="top"/>
      <protection locked="0"/>
    </xf>
    <xf numFmtId="49" fontId="12" fillId="0" borderId="16" xfId="0" applyNumberFormat="1" applyFont="1" applyBorder="1" applyAlignment="1" applyProtection="1">
      <alignment horizontal="left" vertical="top"/>
      <protection locked="0"/>
    </xf>
    <xf numFmtId="205" fontId="3" fillId="0" borderId="13" xfId="0" applyNumberFormat="1" applyFont="1" applyBorder="1" applyAlignment="1" applyProtection="1">
      <alignment horizontal="center" vertical="center"/>
      <protection locked="0"/>
    </xf>
    <xf numFmtId="0" fontId="0" fillId="0" borderId="12" xfId="0" applyBorder="1" applyAlignment="1" applyProtection="1">
      <alignment horizontal="center" vertical="top"/>
      <protection locked="0"/>
    </xf>
    <xf numFmtId="0" fontId="12" fillId="35" borderId="0" xfId="0" applyFont="1" applyFill="1" applyAlignment="1">
      <alignment vertical="top" wrapText="1"/>
    </xf>
    <xf numFmtId="0" fontId="0" fillId="0" borderId="0" xfId="0" applyAlignment="1">
      <alignment horizontal="left"/>
    </xf>
    <xf numFmtId="0" fontId="0" fillId="35" borderId="0" xfId="0" applyFill="1" applyAlignment="1">
      <alignment horizontal="left"/>
    </xf>
    <xf numFmtId="0" fontId="0" fillId="33" borderId="0" xfId="0" applyFill="1" applyAlignment="1">
      <alignment horizontal="left"/>
    </xf>
    <xf numFmtId="0" fontId="0" fillId="4" borderId="0" xfId="0" applyFill="1" applyAlignment="1">
      <alignment horizontal="left"/>
    </xf>
    <xf numFmtId="0" fontId="3" fillId="0" borderId="30" xfId="0" applyFont="1" applyFill="1" applyBorder="1" applyAlignment="1">
      <alignment horizontal="center" vertical="center"/>
    </xf>
    <xf numFmtId="0" fontId="3" fillId="0" borderId="31" xfId="0" applyFont="1" applyFill="1" applyBorder="1" applyAlignment="1" applyProtection="1">
      <alignment vertical="center"/>
      <protection locked="0"/>
    </xf>
    <xf numFmtId="205" fontId="3" fillId="0" borderId="31" xfId="0" applyNumberFormat="1" applyFont="1" applyFill="1" applyBorder="1" applyAlignment="1" applyProtection="1">
      <alignment horizontal="center" vertical="center"/>
      <protection locked="0"/>
    </xf>
    <xf numFmtId="49" fontId="3" fillId="0" borderId="31" xfId="0" applyNumberFormat="1" applyFont="1" applyFill="1" applyBorder="1" applyAlignment="1" applyProtection="1">
      <alignment horizontal="center" vertical="center"/>
      <protection locked="0"/>
    </xf>
    <xf numFmtId="0" fontId="3" fillId="0" borderId="0" xfId="0" applyFont="1" applyFill="1" applyAlignment="1">
      <alignment vertical="center"/>
    </xf>
    <xf numFmtId="0" fontId="3" fillId="0" borderId="29" xfId="0" applyFont="1" applyFill="1" applyBorder="1" applyAlignment="1">
      <alignment horizontal="center" vertical="center"/>
    </xf>
    <xf numFmtId="0" fontId="3" fillId="0" borderId="28" xfId="0" applyFont="1" applyFill="1" applyBorder="1" applyAlignment="1">
      <alignment vertical="center"/>
    </xf>
    <xf numFmtId="0" fontId="3" fillId="0" borderId="13" xfId="0" applyFont="1" applyFill="1" applyBorder="1" applyAlignment="1">
      <alignment vertical="center"/>
    </xf>
    <xf numFmtId="14" fontId="0" fillId="0" borderId="11" xfId="0" applyNumberFormat="1" applyFill="1" applyBorder="1" applyAlignment="1" applyProtection="1">
      <alignment horizontal="center" vertical="top"/>
      <protection locked="0"/>
    </xf>
    <xf numFmtId="0" fontId="0" fillId="0" borderId="11" xfId="0" applyFill="1" applyBorder="1" applyAlignment="1" applyProtection="1">
      <alignment horizontal="center" vertical="top"/>
      <protection locked="0"/>
    </xf>
    <xf numFmtId="209" fontId="3" fillId="0" borderId="13" xfId="0" applyNumberFormat="1" applyFont="1" applyFill="1" applyBorder="1" applyAlignment="1" applyProtection="1">
      <alignment horizontal="center" vertical="center"/>
      <protection locked="0"/>
    </xf>
    <xf numFmtId="0" fontId="2" fillId="0" borderId="12" xfId="62" applyFont="1" applyFill="1" applyBorder="1" applyAlignment="1" applyProtection="1">
      <alignment vertical="top"/>
      <protection locked="0"/>
    </xf>
    <xf numFmtId="14" fontId="2" fillId="0" borderId="12" xfId="62" applyNumberFormat="1" applyFont="1" applyFill="1" applyBorder="1" applyAlignment="1" applyProtection="1">
      <alignment vertical="top"/>
      <protection locked="0"/>
    </xf>
    <xf numFmtId="0" fontId="3" fillId="0" borderId="24" xfId="0" applyFont="1" applyBorder="1" applyAlignment="1">
      <alignment horizontal="center"/>
    </xf>
    <xf numFmtId="0" fontId="3" fillId="0" borderId="24" xfId="0" applyFont="1" applyBorder="1" applyAlignment="1">
      <alignment/>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30" xfId="0" applyFont="1" applyFill="1" applyBorder="1" applyAlignment="1" applyProtection="1">
      <alignment vertical="center"/>
      <protection locked="0"/>
    </xf>
    <xf numFmtId="0" fontId="3" fillId="0" borderId="32" xfId="0" applyFont="1" applyFill="1" applyBorder="1" applyAlignment="1" applyProtection="1">
      <alignment vertical="center"/>
      <protection locked="0"/>
    </xf>
    <xf numFmtId="0" fontId="3" fillId="0" borderId="27" xfId="0" applyFont="1" applyBorder="1" applyAlignment="1" applyProtection="1">
      <alignment vertical="center"/>
      <protection locked="0"/>
    </xf>
    <xf numFmtId="14" fontId="3" fillId="0" borderId="13" xfId="0" applyNumberFormat="1" applyFont="1" applyBorder="1" applyAlignment="1" applyProtection="1">
      <alignment horizontal="center" vertical="center"/>
      <protection locked="0"/>
    </xf>
    <xf numFmtId="14" fontId="3" fillId="0" borderId="13" xfId="0" applyNumberFormat="1" applyFont="1" applyBorder="1" applyAlignment="1" applyProtection="1">
      <alignment vertical="center"/>
      <protection locked="0"/>
    </xf>
    <xf numFmtId="3" fontId="3" fillId="0" borderId="13" xfId="0" applyNumberFormat="1" applyFont="1" applyBorder="1" applyAlignment="1" applyProtection="1">
      <alignment vertical="center"/>
      <protection locked="0"/>
    </xf>
    <xf numFmtId="0" fontId="3" fillId="0" borderId="33" xfId="0" applyFont="1" applyBorder="1" applyAlignment="1" applyProtection="1">
      <alignment vertical="center"/>
      <protection locked="0"/>
    </xf>
    <xf numFmtId="0" fontId="7" fillId="0" borderId="34" xfId="0" applyFont="1" applyFill="1"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horizontal="center"/>
    </xf>
    <xf numFmtId="1" fontId="3" fillId="0" borderId="13" xfId="0" applyNumberFormat="1" applyFont="1" applyBorder="1" applyAlignment="1" applyProtection="1">
      <alignment horizontal="left" vertical="center"/>
      <protection locked="0"/>
    </xf>
    <xf numFmtId="0" fontId="3" fillId="0" borderId="0" xfId="0" applyFont="1" applyAlignment="1">
      <alignment horizontal="left" vertical="top"/>
    </xf>
    <xf numFmtId="0" fontId="0" fillId="36" borderId="0" xfId="0" applyFill="1" applyAlignment="1">
      <alignment/>
    </xf>
    <xf numFmtId="0" fontId="0" fillId="36" borderId="0" xfId="0" applyFill="1" applyAlignment="1">
      <alignment horizontal="left"/>
    </xf>
    <xf numFmtId="0" fontId="0" fillId="36" borderId="0" xfId="0" applyFill="1" applyAlignment="1">
      <alignment horizontal="center"/>
    </xf>
    <xf numFmtId="0" fontId="0" fillId="37" borderId="0" xfId="0" applyFill="1" applyAlignment="1">
      <alignment horizontal="left"/>
    </xf>
    <xf numFmtId="0" fontId="0" fillId="38" borderId="0" xfId="0" applyFill="1" applyAlignment="1">
      <alignment horizontal="left"/>
    </xf>
    <xf numFmtId="0" fontId="0" fillId="32" borderId="37" xfId="0" applyFill="1" applyBorder="1" applyAlignment="1" applyProtection="1">
      <alignment horizontal="center" vertical="top"/>
      <protection locked="0"/>
    </xf>
    <xf numFmtId="0" fontId="3" fillId="0" borderId="31" xfId="0" applyFont="1" applyFill="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29" fillId="33" borderId="38" xfId="61" applyFont="1" applyFill="1" applyBorder="1" applyAlignment="1" applyProtection="1">
      <alignment horizontal="center"/>
      <protection locked="0"/>
    </xf>
    <xf numFmtId="0" fontId="3" fillId="39" borderId="0" xfId="0" applyFont="1" applyFill="1" applyAlignment="1">
      <alignment/>
    </xf>
    <xf numFmtId="0" fontId="42" fillId="0" borderId="0" xfId="63" applyFont="1" applyAlignment="1">
      <alignment horizontal="center"/>
      <protection/>
    </xf>
    <xf numFmtId="0" fontId="43" fillId="0" borderId="0" xfId="63" applyFont="1" applyAlignment="1">
      <alignment horizontal="center"/>
      <protection/>
    </xf>
    <xf numFmtId="0" fontId="43" fillId="0" borderId="0" xfId="63" applyFont="1">
      <alignment/>
      <protection/>
    </xf>
    <xf numFmtId="0" fontId="43" fillId="0" borderId="0" xfId="58" applyFont="1">
      <alignment/>
      <protection/>
    </xf>
    <xf numFmtId="0" fontId="43" fillId="0" borderId="0" xfId="58" applyFont="1" applyAlignment="1">
      <alignment horizontal="center"/>
      <protection/>
    </xf>
    <xf numFmtId="0" fontId="43" fillId="0" borderId="0" xfId="58" applyFont="1" applyAlignment="1">
      <alignment horizontal="center" vertical="center" wrapText="1"/>
      <protection/>
    </xf>
    <xf numFmtId="0" fontId="42" fillId="0" borderId="0" xfId="58" applyFont="1" applyAlignment="1">
      <alignment horizontal="left"/>
      <protection/>
    </xf>
    <xf numFmtId="0" fontId="42" fillId="0" borderId="0" xfId="63" applyFont="1" applyAlignment="1">
      <alignment horizontal="left"/>
      <protection/>
    </xf>
    <xf numFmtId="0" fontId="43" fillId="0" borderId="0" xfId="58" applyFont="1" applyAlignment="1">
      <alignment horizontal="right"/>
      <protection/>
    </xf>
    <xf numFmtId="0" fontId="42" fillId="0" borderId="0" xfId="58" applyFont="1">
      <alignment/>
      <protection/>
    </xf>
    <xf numFmtId="0" fontId="43" fillId="0" borderId="12" xfId="58" applyFont="1" applyBorder="1" applyAlignment="1">
      <alignment horizontal="center" vertical="center" wrapText="1"/>
      <protection/>
    </xf>
    <xf numFmtId="0" fontId="43" fillId="0" borderId="12" xfId="63" applyFont="1" applyBorder="1" applyAlignment="1">
      <alignment horizontal="center" vertical="center" wrapText="1"/>
      <protection/>
    </xf>
    <xf numFmtId="0" fontId="43" fillId="0" borderId="12" xfId="58" applyFont="1" applyBorder="1" applyAlignment="1">
      <alignment vertical="center" wrapText="1"/>
      <protection/>
    </xf>
    <xf numFmtId="0" fontId="43" fillId="0" borderId="12" xfId="58" applyFont="1" applyBorder="1">
      <alignment/>
      <protection/>
    </xf>
    <xf numFmtId="218" fontId="43" fillId="0" borderId="12" xfId="58" applyNumberFormat="1" applyFont="1" applyBorder="1">
      <alignment/>
      <protection/>
    </xf>
    <xf numFmtId="0" fontId="43" fillId="0" borderId="0" xfId="58" applyFont="1" applyAlignment="1">
      <alignment horizontal="left" wrapText="1"/>
      <protection/>
    </xf>
    <xf numFmtId="0" fontId="43" fillId="0" borderId="0" xfId="58" applyFont="1" applyAlignment="1">
      <alignment wrapText="1"/>
      <protection/>
    </xf>
    <xf numFmtId="0" fontId="43" fillId="0" borderId="0" xfId="58" applyFont="1" applyAlignment="1">
      <alignment vertical="center"/>
      <protection/>
    </xf>
    <xf numFmtId="0" fontId="43" fillId="0" borderId="0" xfId="58" applyFont="1" applyAlignment="1">
      <alignment horizontal="center" vertical="center"/>
      <protection/>
    </xf>
    <xf numFmtId="0" fontId="43" fillId="0" borderId="0" xfId="63" applyFont="1" applyAlignment="1">
      <alignment horizontal="right"/>
      <protection/>
    </xf>
    <xf numFmtId="0" fontId="43" fillId="0" borderId="0" xfId="58" applyFont="1" applyBorder="1" applyAlignment="1">
      <alignment wrapText="1"/>
      <protection/>
    </xf>
    <xf numFmtId="0" fontId="43" fillId="0" borderId="12" xfId="58" applyFont="1" applyBorder="1" applyAlignment="1">
      <alignment horizontal="center" vertical="center" textRotation="90"/>
      <protection/>
    </xf>
    <xf numFmtId="209" fontId="3" fillId="15" borderId="13" xfId="0" applyNumberFormat="1" applyFont="1" applyFill="1" applyBorder="1" applyAlignment="1" applyProtection="1">
      <alignment horizontal="center" vertical="center"/>
      <protection locked="0"/>
    </xf>
    <xf numFmtId="0" fontId="7" fillId="0" borderId="0" xfId="0" applyFont="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0" fontId="1" fillId="0" borderId="0" xfId="62" applyFont="1" applyProtection="1">
      <alignment/>
      <protection locked="0"/>
    </xf>
    <xf numFmtId="0" fontId="2" fillId="0" borderId="0" xfId="62" applyFont="1" applyProtection="1">
      <alignment/>
      <protection locked="0"/>
    </xf>
    <xf numFmtId="0" fontId="2" fillId="0" borderId="0" xfId="62" applyFont="1" applyAlignment="1" applyProtection="1">
      <alignment horizontal="center"/>
      <protection locked="0"/>
    </xf>
    <xf numFmtId="0" fontId="0" fillId="0" borderId="0" xfId="0" applyAlignment="1" applyProtection="1">
      <alignment horizontal="center"/>
      <protection locked="0"/>
    </xf>
    <xf numFmtId="0" fontId="0" fillId="39" borderId="0" xfId="0" applyFont="1" applyFill="1" applyAlignment="1" applyProtection="1">
      <alignment/>
      <protection locked="0"/>
    </xf>
    <xf numFmtId="0" fontId="0" fillId="0" borderId="0" xfId="62" applyProtection="1">
      <alignment/>
      <protection locked="0"/>
    </xf>
    <xf numFmtId="0" fontId="4" fillId="0" borderId="39" xfId="0" applyFont="1" applyBorder="1" applyAlignment="1" applyProtection="1">
      <alignment vertical="center"/>
      <protection locked="0"/>
    </xf>
    <xf numFmtId="0" fontId="4" fillId="0" borderId="37" xfId="0" applyFont="1" applyBorder="1" applyAlignment="1" applyProtection="1">
      <alignment horizontal="center" vertical="center"/>
      <protection locked="0"/>
    </xf>
    <xf numFmtId="0" fontId="4" fillId="0" borderId="40" xfId="62" applyFont="1" applyBorder="1" applyAlignment="1" applyProtection="1">
      <alignment horizontal="center" vertical="center" wrapText="1"/>
      <protection locked="0"/>
    </xf>
    <xf numFmtId="0" fontId="0" fillId="37" borderId="0" xfId="0" applyFont="1" applyFill="1" applyAlignment="1" applyProtection="1">
      <alignment/>
      <protection locked="0"/>
    </xf>
    <xf numFmtId="0" fontId="0" fillId="0" borderId="41" xfId="0" applyBorder="1" applyAlignment="1" applyProtection="1">
      <alignment horizontal="center" vertical="top"/>
      <protection locked="0"/>
    </xf>
    <xf numFmtId="0" fontId="0" fillId="0" borderId="42" xfId="0" applyBorder="1" applyAlignment="1" applyProtection="1">
      <alignment vertical="top" wrapText="1"/>
      <protection locked="0"/>
    </xf>
    <xf numFmtId="0" fontId="0" fillId="0" borderId="10" xfId="0" applyBorder="1" applyAlignment="1" applyProtection="1">
      <alignment vertical="top"/>
      <protection locked="0"/>
    </xf>
    <xf numFmtId="0" fontId="5" fillId="0" borderId="0" xfId="0" applyFont="1" applyAlignment="1" applyProtection="1">
      <alignment/>
      <protection locked="0"/>
    </xf>
    <xf numFmtId="0" fontId="0" fillId="0" borderId="43" xfId="0" applyBorder="1" applyAlignment="1" applyProtection="1">
      <alignment horizontal="center" vertical="top"/>
      <protection locked="0"/>
    </xf>
    <xf numFmtId="0" fontId="0" fillId="0" borderId="44"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39" xfId="0" applyBorder="1" applyAlignment="1" applyProtection="1">
      <alignment vertical="top"/>
      <protection locked="0"/>
    </xf>
    <xf numFmtId="0" fontId="0" fillId="0" borderId="44" xfId="0" applyBorder="1" applyAlignment="1" applyProtection="1">
      <alignment vertical="top"/>
      <protection locked="0"/>
    </xf>
    <xf numFmtId="0" fontId="0" fillId="0" borderId="39" xfId="0" applyBorder="1" applyAlignment="1" applyProtection="1">
      <alignment horizontal="center" vertical="top"/>
      <protection locked="0"/>
    </xf>
    <xf numFmtId="0" fontId="0" fillId="0" borderId="37" xfId="0" applyFont="1" applyBorder="1" applyAlignment="1" applyProtection="1">
      <alignment vertical="top" wrapText="1"/>
      <protection locked="0"/>
    </xf>
    <xf numFmtId="0" fontId="0" fillId="0" borderId="37" xfId="0" applyFont="1" applyFill="1" applyBorder="1" applyAlignment="1" applyProtection="1">
      <alignment vertical="top" wrapText="1"/>
      <protection locked="0"/>
    </xf>
    <xf numFmtId="0" fontId="0" fillId="0" borderId="10" xfId="0" applyFont="1" applyFill="1"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11" xfId="0" applyFont="1" applyFill="1" applyBorder="1" applyAlignment="1" applyProtection="1">
      <alignment vertical="top" wrapText="1"/>
      <protection locked="0"/>
    </xf>
    <xf numFmtId="0" fontId="0" fillId="0" borderId="46" xfId="0" applyBorder="1" applyAlignment="1" applyProtection="1">
      <alignment/>
      <protection locked="0"/>
    </xf>
    <xf numFmtId="0" fontId="0" fillId="0" borderId="0" xfId="0" applyBorder="1" applyAlignment="1" applyProtection="1">
      <alignment/>
      <protection locked="0"/>
    </xf>
    <xf numFmtId="0" fontId="4" fillId="0" borderId="0" xfId="0" applyFont="1" applyBorder="1" applyAlignment="1" applyProtection="1">
      <alignment horizontal="right" vertical="center" wrapText="1"/>
      <protection locked="0"/>
    </xf>
    <xf numFmtId="0" fontId="4" fillId="0" borderId="0" xfId="0" applyFont="1" applyBorder="1" applyAlignment="1" applyProtection="1">
      <alignment horizontal="right"/>
      <protection locked="0"/>
    </xf>
    <xf numFmtId="0" fontId="4"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62" applyFont="1" applyProtection="1">
      <alignment/>
      <protection locked="0"/>
    </xf>
    <xf numFmtId="0" fontId="4" fillId="0" borderId="0" xfId="62" applyFont="1" applyProtection="1">
      <alignment/>
      <protection locked="0"/>
    </xf>
    <xf numFmtId="0" fontId="26" fillId="0" borderId="0" xfId="62" applyFont="1" applyAlignment="1" applyProtection="1">
      <alignment horizontal="center"/>
      <protection locked="0"/>
    </xf>
    <xf numFmtId="0" fontId="20" fillId="0" borderId="0" xfId="62" applyFont="1" applyProtection="1">
      <alignment/>
      <protection locked="0"/>
    </xf>
    <xf numFmtId="0" fontId="20" fillId="0" borderId="0" xfId="62" applyFont="1" applyAlignment="1" applyProtection="1">
      <alignment horizontal="center"/>
      <protection locked="0"/>
    </xf>
    <xf numFmtId="0" fontId="20" fillId="0" borderId="0" xfId="0" applyFont="1" applyAlignment="1" applyProtection="1">
      <alignment horizontal="center"/>
      <protection locked="0"/>
    </xf>
    <xf numFmtId="0" fontId="20" fillId="0" borderId="0" xfId="0" applyFont="1" applyAlignment="1" applyProtection="1">
      <alignment/>
      <protection locked="0"/>
    </xf>
    <xf numFmtId="0" fontId="27" fillId="0" borderId="0" xfId="62" applyFont="1" applyAlignment="1" applyProtection="1">
      <alignment horizontal="center"/>
      <protection locked="0"/>
    </xf>
    <xf numFmtId="0" fontId="26" fillId="0" borderId="0" xfId="62" applyFont="1" applyAlignment="1" applyProtection="1">
      <alignment horizontal="left"/>
      <protection locked="0"/>
    </xf>
    <xf numFmtId="0" fontId="27" fillId="0" borderId="0" xfId="62" applyFont="1" applyProtection="1">
      <alignment/>
      <protection locked="0"/>
    </xf>
    <xf numFmtId="0" fontId="28" fillId="0" borderId="0" xfId="62" applyFont="1" applyAlignment="1" applyProtection="1">
      <alignment horizontal="center"/>
      <protection locked="0"/>
    </xf>
    <xf numFmtId="0" fontId="28" fillId="0" borderId="0" xfId="62" applyFont="1" applyProtection="1">
      <alignment/>
      <protection locked="0"/>
    </xf>
    <xf numFmtId="0" fontId="3" fillId="0" borderId="0" xfId="0" applyFont="1" applyAlignment="1" applyProtection="1">
      <alignment horizontal="center"/>
      <protection locked="0"/>
    </xf>
    <xf numFmtId="0" fontId="3" fillId="0" borderId="0" xfId="0" applyFont="1" applyAlignment="1" applyProtection="1">
      <alignment/>
      <protection locked="0"/>
    </xf>
    <xf numFmtId="0" fontId="12" fillId="0" borderId="0" xfId="0" applyFont="1" applyAlignment="1" applyProtection="1">
      <alignment vertical="top"/>
      <protection locked="0"/>
    </xf>
    <xf numFmtId="14" fontId="20" fillId="0" borderId="0" xfId="0" applyNumberFormat="1" applyFont="1" applyAlignment="1" applyProtection="1">
      <alignment horizontal="center"/>
      <protection locked="0"/>
    </xf>
    <xf numFmtId="0" fontId="0" fillId="0" borderId="0" xfId="0" applyFont="1" applyAlignment="1" applyProtection="1">
      <alignment/>
      <protection locked="0"/>
    </xf>
    <xf numFmtId="0" fontId="0" fillId="37" borderId="0" xfId="0" applyFont="1" applyFill="1" applyAlignment="1" applyProtection="1">
      <alignment/>
      <protection hidden="1"/>
    </xf>
    <xf numFmtId="0" fontId="0" fillId="0" borderId="47" xfId="0" applyBorder="1" applyAlignment="1" applyProtection="1">
      <alignment horizontal="center" vertical="top"/>
      <protection hidden="1"/>
    </xf>
    <xf numFmtId="0" fontId="0" fillId="0" borderId="48" xfId="0" applyBorder="1" applyAlignment="1" applyProtection="1">
      <alignment horizontal="center" vertical="top"/>
      <protection hidden="1"/>
    </xf>
    <xf numFmtId="0" fontId="0" fillId="0" borderId="40" xfId="0" applyBorder="1" applyAlignment="1" applyProtection="1">
      <alignment horizontal="center" vertical="top"/>
      <protection hidden="1"/>
    </xf>
    <xf numFmtId="0" fontId="0" fillId="0" borderId="12" xfId="0" applyBorder="1" applyAlignment="1" applyProtection="1">
      <alignment horizontal="center"/>
      <protection hidden="1"/>
    </xf>
    <xf numFmtId="0" fontId="0" fillId="0" borderId="10" xfId="0" applyFont="1" applyBorder="1" applyAlignment="1" applyProtection="1">
      <alignment horizontal="center" vertical="top"/>
      <protection locked="0"/>
    </xf>
    <xf numFmtId="0" fontId="4" fillId="0" borderId="0" xfId="61" applyFont="1" applyAlignment="1" applyProtection="1">
      <alignment wrapText="1"/>
      <protection locked="0"/>
    </xf>
    <xf numFmtId="0" fontId="29" fillId="0" borderId="0" xfId="61" applyFont="1" applyAlignment="1" applyProtection="1">
      <alignment wrapText="1"/>
      <protection locked="0"/>
    </xf>
    <xf numFmtId="0" fontId="0" fillId="0" borderId="0" xfId="61" applyAlignment="1" applyProtection="1">
      <alignment wrapText="1"/>
      <protection locked="0"/>
    </xf>
    <xf numFmtId="2" fontId="0" fillId="0" borderId="0" xfId="61" applyNumberFormat="1" applyAlignment="1" applyProtection="1">
      <alignment wrapText="1"/>
      <protection locked="0"/>
    </xf>
    <xf numFmtId="0" fontId="39" fillId="0" borderId="0" xfId="61" applyFont="1" applyAlignment="1" applyProtection="1">
      <alignment horizontal="justify" wrapText="1"/>
      <protection locked="0"/>
    </xf>
    <xf numFmtId="0" fontId="4" fillId="0" borderId="49" xfId="61" applyFont="1" applyBorder="1" applyAlignment="1" applyProtection="1">
      <alignment wrapText="1"/>
      <protection locked="0"/>
    </xf>
    <xf numFmtId="0" fontId="40" fillId="0" borderId="50" xfId="61" applyFont="1" applyBorder="1" applyAlignment="1" applyProtection="1">
      <alignment horizontal="center" vertical="top" wrapText="1"/>
      <protection locked="0"/>
    </xf>
    <xf numFmtId="0" fontId="40" fillId="33" borderId="51" xfId="61" applyFont="1" applyFill="1" applyBorder="1" applyAlignment="1" applyProtection="1">
      <alignment horizontal="center" wrapText="1"/>
      <protection locked="0"/>
    </xf>
    <xf numFmtId="2" fontId="4" fillId="0" borderId="51" xfId="61" applyNumberFormat="1" applyFont="1" applyBorder="1" applyAlignment="1" applyProtection="1">
      <alignment horizontal="center" wrapText="1"/>
      <protection locked="0"/>
    </xf>
    <xf numFmtId="0" fontId="4" fillId="0" borderId="0" xfId="61" applyFont="1" applyAlignment="1" applyProtection="1">
      <alignment wrapText="1"/>
      <protection locked="0"/>
    </xf>
    <xf numFmtId="0" fontId="4" fillId="40" borderId="12" xfId="61" applyFont="1" applyFill="1" applyBorder="1" applyAlignment="1" applyProtection="1">
      <alignment wrapText="1"/>
      <protection locked="0"/>
    </xf>
    <xf numFmtId="0" fontId="84" fillId="41" borderId="12" xfId="60" applyFont="1" applyFill="1" applyBorder="1" applyProtection="1">
      <alignment/>
      <protection locked="0"/>
    </xf>
    <xf numFmtId="0" fontId="40" fillId="40" borderId="12" xfId="61" applyFont="1" applyFill="1" applyBorder="1" applyAlignment="1" applyProtection="1">
      <alignment vertical="top" wrapText="1"/>
      <protection locked="0"/>
    </xf>
    <xf numFmtId="2" fontId="79" fillId="0" borderId="12" xfId="60" applyNumberFormat="1" applyBorder="1" applyProtection="1">
      <alignment/>
      <protection locked="0"/>
    </xf>
    <xf numFmtId="0" fontId="0" fillId="40" borderId="12" xfId="61" applyFill="1" applyBorder="1" applyAlignment="1" applyProtection="1">
      <alignment wrapText="1"/>
      <protection locked="0"/>
    </xf>
    <xf numFmtId="0" fontId="0" fillId="0" borderId="12" xfId="0" applyBorder="1" applyAlignment="1" applyProtection="1">
      <alignment/>
      <protection locked="0"/>
    </xf>
    <xf numFmtId="0" fontId="79" fillId="0" borderId="12" xfId="60" applyBorder="1" applyProtection="1">
      <alignment/>
      <protection locked="0"/>
    </xf>
    <xf numFmtId="0" fontId="79" fillId="0" borderId="12" xfId="60" applyBorder="1" applyAlignment="1" applyProtection="1">
      <alignment wrapText="1"/>
      <protection locked="0"/>
    </xf>
    <xf numFmtId="0" fontId="4" fillId="0" borderId="12" xfId="61" applyFont="1" applyBorder="1" applyAlignment="1" applyProtection="1">
      <alignment wrapText="1"/>
      <protection locked="0"/>
    </xf>
    <xf numFmtId="0" fontId="26" fillId="0" borderId="12" xfId="61" applyFont="1" applyBorder="1" applyAlignment="1" applyProtection="1">
      <alignment horizontal="right" wrapText="1"/>
      <protection locked="0"/>
    </xf>
    <xf numFmtId="0" fontId="26" fillId="0" borderId="12" xfId="61" applyFont="1" applyBorder="1" applyAlignment="1" applyProtection="1">
      <alignment wrapText="1"/>
      <protection locked="0"/>
    </xf>
    <xf numFmtId="0" fontId="29" fillId="0" borderId="0" xfId="61" applyFont="1" applyProtection="1">
      <alignment/>
      <protection locked="0"/>
    </xf>
    <xf numFmtId="2" fontId="0" fillId="0" borderId="0" xfId="0" applyNumberFormat="1" applyAlignment="1" applyProtection="1">
      <alignment/>
      <protection locked="0"/>
    </xf>
    <xf numFmtId="2" fontId="79" fillId="0" borderId="12" xfId="60" applyNumberFormat="1" applyBorder="1" applyProtection="1">
      <alignment/>
      <protection hidden="1"/>
    </xf>
    <xf numFmtId="0" fontId="0" fillId="0" borderId="12" xfId="0" applyBorder="1" applyAlignment="1" applyProtection="1">
      <alignment/>
      <protection hidden="1"/>
    </xf>
    <xf numFmtId="2" fontId="4" fillId="0" borderId="12" xfId="61" applyNumberFormat="1" applyFont="1" applyBorder="1" applyAlignment="1" applyProtection="1">
      <alignment wrapText="1"/>
      <protection hidden="1"/>
    </xf>
    <xf numFmtId="0" fontId="4" fillId="0" borderId="12" xfId="61" applyFont="1" applyBorder="1" applyAlignment="1" applyProtection="1">
      <alignment wrapText="1"/>
      <protection hidden="1"/>
    </xf>
    <xf numFmtId="0" fontId="4" fillId="0" borderId="0" xfId="0" applyFont="1" applyAlignment="1" applyProtection="1">
      <alignment/>
      <protection locked="0"/>
    </xf>
    <xf numFmtId="0" fontId="0" fillId="0" borderId="0" xfId="0" applyFont="1" applyAlignment="1" applyProtection="1">
      <alignment/>
      <protection locked="0"/>
    </xf>
    <xf numFmtId="0" fontId="4" fillId="0" borderId="0" xfId="0" applyFont="1" applyBorder="1" applyAlignment="1" applyProtection="1">
      <alignment vertical="top"/>
      <protection locked="0"/>
    </xf>
    <xf numFmtId="0" fontId="0" fillId="0" borderId="0" xfId="0" applyBorder="1" applyAlignment="1" applyProtection="1">
      <alignment/>
      <protection locked="0"/>
    </xf>
    <xf numFmtId="0" fontId="0" fillId="0" borderId="12" xfId="0" applyFont="1" applyBorder="1" applyAlignment="1" applyProtection="1">
      <alignment horizontal="center" wrapText="1"/>
      <protection locked="0"/>
    </xf>
    <xf numFmtId="0" fontId="0" fillId="0" borderId="12" xfId="0" applyBorder="1" applyAlignment="1" applyProtection="1">
      <alignment horizontal="center" wrapText="1"/>
      <protection locked="0"/>
    </xf>
    <xf numFmtId="0" fontId="29" fillId="0" borderId="0" xfId="0" applyFont="1" applyAlignment="1" applyProtection="1">
      <alignment/>
      <protection locked="0"/>
    </xf>
    <xf numFmtId="0" fontId="26" fillId="0" borderId="0" xfId="62" applyFont="1" applyProtection="1">
      <alignment/>
      <protection locked="0"/>
    </xf>
    <xf numFmtId="14" fontId="20" fillId="0" borderId="0" xfId="0" applyNumberFormat="1" applyFont="1" applyAlignment="1" applyProtection="1">
      <alignment/>
      <protection locked="0"/>
    </xf>
    <xf numFmtId="0" fontId="20" fillId="35" borderId="0" xfId="0" applyFont="1" applyFill="1" applyAlignment="1" applyProtection="1">
      <alignment/>
      <protection locked="0"/>
    </xf>
    <xf numFmtId="0" fontId="20" fillId="0" borderId="0" xfId="0" applyFont="1" applyAlignment="1" applyProtection="1">
      <alignment horizontal="right"/>
      <protection locked="0"/>
    </xf>
    <xf numFmtId="0" fontId="1" fillId="0" borderId="0" xfId="62" applyFont="1" applyBorder="1" applyProtection="1">
      <alignment/>
      <protection locked="0"/>
    </xf>
    <xf numFmtId="0" fontId="2" fillId="0" borderId="0" xfId="62" applyFont="1" applyBorder="1" applyProtection="1">
      <alignment/>
      <protection locked="0"/>
    </xf>
    <xf numFmtId="14" fontId="2" fillId="0" borderId="0" xfId="62" applyNumberFormat="1" applyFont="1" applyBorder="1" applyProtection="1">
      <alignment/>
      <protection locked="0"/>
    </xf>
    <xf numFmtId="0" fontId="0" fillId="35" borderId="0" xfId="0" applyFill="1" applyAlignment="1" applyProtection="1">
      <alignment/>
      <protection locked="0"/>
    </xf>
    <xf numFmtId="0" fontId="0" fillId="0" borderId="0" xfId="0" applyFont="1" applyAlignment="1" applyProtection="1">
      <alignment horizontal="right"/>
      <protection locked="0"/>
    </xf>
    <xf numFmtId="0" fontId="30" fillId="0" borderId="0" xfId="62" applyFont="1" applyBorder="1" applyProtection="1">
      <alignment/>
      <protection locked="0"/>
    </xf>
    <xf numFmtId="0" fontId="0" fillId="39" borderId="0" xfId="0" applyFill="1" applyAlignment="1" applyProtection="1">
      <alignment horizontal="center"/>
      <protection locked="0"/>
    </xf>
    <xf numFmtId="0" fontId="0" fillId="39" borderId="0" xfId="0" applyFill="1" applyAlignment="1" applyProtection="1">
      <alignment/>
      <protection locked="0"/>
    </xf>
    <xf numFmtId="0" fontId="0" fillId="39" borderId="0" xfId="0" applyFont="1" applyFill="1" applyAlignment="1" applyProtection="1">
      <alignment horizontal="right"/>
      <protection locked="0"/>
    </xf>
    <xf numFmtId="14" fontId="0" fillId="0" borderId="0" xfId="62" applyNumberFormat="1" applyProtection="1">
      <alignment/>
      <protection locked="0"/>
    </xf>
    <xf numFmtId="0" fontId="2" fillId="0" borderId="12" xfId="62" applyFont="1" applyFill="1" applyBorder="1" applyAlignment="1" applyProtection="1">
      <alignment horizontal="center" vertical="center" wrapText="1"/>
      <protection locked="0"/>
    </xf>
    <xf numFmtId="0" fontId="0" fillId="0" borderId="12" xfId="0" applyFont="1" applyBorder="1" applyAlignment="1" applyProtection="1">
      <alignment horizontal="center" wrapText="1"/>
      <protection locked="0"/>
    </xf>
    <xf numFmtId="14" fontId="2" fillId="0" borderId="12" xfId="62" applyNumberFormat="1" applyFont="1" applyFill="1" applyBorder="1" applyAlignment="1" applyProtection="1">
      <alignment horizontal="center" vertical="center" wrapText="1"/>
      <protection locked="0"/>
    </xf>
    <xf numFmtId="0" fontId="0" fillId="35" borderId="0" xfId="0" applyFill="1" applyAlignment="1" applyProtection="1">
      <alignment wrapText="1"/>
      <protection locked="0"/>
    </xf>
    <xf numFmtId="0" fontId="0" fillId="0" borderId="0" xfId="0" applyAlignment="1" applyProtection="1">
      <alignment vertical="center"/>
      <protection locked="0"/>
    </xf>
    <xf numFmtId="0" fontId="34" fillId="0" borderId="52" xfId="0" applyFont="1" applyBorder="1" applyAlignment="1" applyProtection="1">
      <alignment horizontal="center" wrapText="1"/>
      <protection locked="0"/>
    </xf>
    <xf numFmtId="0" fontId="0" fillId="35" borderId="53" xfId="0" applyFont="1" applyFill="1" applyBorder="1" applyAlignment="1" applyProtection="1">
      <alignment horizontal="center" wrapText="1"/>
      <protection locked="0"/>
    </xf>
    <xf numFmtId="0" fontId="0" fillId="0" borderId="12" xfId="0" applyFont="1" applyBorder="1" applyAlignment="1" applyProtection="1">
      <alignment horizontal="right" wrapText="1"/>
      <protection locked="0"/>
    </xf>
    <xf numFmtId="0" fontId="2" fillId="0" borderId="51" xfId="62" applyFont="1" applyFill="1" applyBorder="1" applyAlignment="1" applyProtection="1">
      <alignment vertical="top"/>
      <protection locked="0"/>
    </xf>
    <xf numFmtId="0" fontId="1" fillId="42" borderId="51" xfId="62" applyFont="1" applyFill="1" applyBorder="1" applyAlignment="1" applyProtection="1">
      <alignment vertical="top" wrapText="1"/>
      <protection locked="0"/>
    </xf>
    <xf numFmtId="0" fontId="1" fillId="0" borderId="12" xfId="62" applyFont="1" applyFill="1" applyBorder="1" applyAlignment="1" applyProtection="1">
      <alignment vertical="top" wrapText="1"/>
      <protection locked="0"/>
    </xf>
    <xf numFmtId="0" fontId="2" fillId="40" borderId="12" xfId="62" applyFont="1" applyFill="1" applyBorder="1" applyAlignment="1" applyProtection="1">
      <alignment horizontal="center" vertical="center"/>
      <protection locked="0"/>
    </xf>
    <xf numFmtId="0" fontId="0" fillId="0" borderId="0" xfId="0" applyFill="1" applyAlignment="1" applyProtection="1">
      <alignment vertical="top"/>
      <protection locked="0"/>
    </xf>
    <xf numFmtId="0" fontId="2" fillId="0" borderId="54" xfId="62" applyFont="1" applyBorder="1" applyAlignment="1" applyProtection="1">
      <alignment vertical="top"/>
      <protection locked="0"/>
    </xf>
    <xf numFmtId="0" fontId="1" fillId="42" borderId="54" xfId="62" applyFont="1" applyFill="1" applyBorder="1" applyAlignment="1" applyProtection="1">
      <alignment vertical="top" wrapText="1"/>
      <protection locked="0"/>
    </xf>
    <xf numFmtId="0" fontId="2" fillId="0" borderId="12" xfId="62" applyFont="1" applyFill="1" applyBorder="1" applyAlignment="1" applyProtection="1">
      <alignment vertical="top" wrapText="1"/>
      <protection locked="0"/>
    </xf>
    <xf numFmtId="14" fontId="2" fillId="40" borderId="12" xfId="62" applyNumberFormat="1" applyFont="1" applyFill="1" applyBorder="1" applyAlignment="1" applyProtection="1">
      <alignment horizontal="center" vertical="center"/>
      <protection locked="0"/>
    </xf>
    <xf numFmtId="0" fontId="0" fillId="0" borderId="0" xfId="0" applyAlignment="1" applyProtection="1">
      <alignment vertical="top"/>
      <protection locked="0"/>
    </xf>
    <xf numFmtId="0" fontId="2" fillId="0" borderId="12" xfId="62" applyFont="1" applyBorder="1" applyAlignment="1" applyProtection="1">
      <alignment vertical="top"/>
      <protection locked="0"/>
    </xf>
    <xf numFmtId="0" fontId="2" fillId="0" borderId="55" xfId="62" applyFont="1" applyBorder="1" applyAlignment="1" applyProtection="1">
      <alignment vertical="top"/>
      <protection locked="0"/>
    </xf>
    <xf numFmtId="0" fontId="1" fillId="40" borderId="12" xfId="62" applyFont="1" applyFill="1" applyBorder="1" applyAlignment="1" applyProtection="1">
      <alignment vertical="top" wrapText="1"/>
      <protection locked="0"/>
    </xf>
    <xf numFmtId="0" fontId="2" fillId="40" borderId="11" xfId="62" applyFont="1" applyFill="1" applyBorder="1" applyAlignment="1" applyProtection="1">
      <alignment horizontal="center" vertical="center"/>
      <protection locked="0"/>
    </xf>
    <xf numFmtId="0" fontId="2" fillId="0" borderId="51" xfId="62" applyFont="1" applyBorder="1" applyAlignment="1" applyProtection="1">
      <alignment vertical="top" wrapText="1"/>
      <protection locked="0"/>
    </xf>
    <xf numFmtId="0" fontId="45" fillId="43" borderId="12" xfId="57" applyFont="1" applyFill="1" applyBorder="1" applyAlignment="1" applyProtection="1">
      <alignment vertical="center" wrapText="1"/>
      <protection locked="0"/>
    </xf>
    <xf numFmtId="0" fontId="0" fillId="0" borderId="54" xfId="0" applyBorder="1" applyAlignment="1" applyProtection="1">
      <alignment vertical="top" wrapText="1"/>
      <protection locked="0"/>
    </xf>
    <xf numFmtId="0" fontId="1" fillId="0" borderId="54" xfId="62" applyFont="1" applyFill="1" applyBorder="1" applyAlignment="1" applyProtection="1">
      <alignment vertical="top" wrapText="1"/>
      <protection locked="0"/>
    </xf>
    <xf numFmtId="0" fontId="45" fillId="0" borderId="12" xfId="57" applyFont="1" applyFill="1" applyBorder="1" applyAlignment="1" applyProtection="1">
      <alignment vertical="center" wrapText="1"/>
      <protection locked="0"/>
    </xf>
    <xf numFmtId="0" fontId="44" fillId="0" borderId="12" xfId="57" applyFont="1" applyFill="1" applyBorder="1" applyAlignment="1" applyProtection="1">
      <alignment vertical="center" wrapText="1"/>
      <protection locked="0"/>
    </xf>
    <xf numFmtId="0" fontId="2" fillId="40" borderId="12" xfId="62" applyFont="1" applyFill="1" applyBorder="1" applyAlignment="1" applyProtection="1">
      <alignment vertical="top" wrapText="1"/>
      <protection locked="0"/>
    </xf>
    <xf numFmtId="0" fontId="1" fillId="0" borderId="0" xfId="62" applyFont="1" applyBorder="1" applyAlignment="1" applyProtection="1">
      <alignment horizontal="right" vertical="distributed"/>
      <protection locked="0"/>
    </xf>
    <xf numFmtId="0" fontId="0" fillId="0" borderId="0" xfId="62" applyBorder="1" applyAlignment="1" applyProtection="1">
      <alignment horizontal="center"/>
      <protection locked="0"/>
    </xf>
    <xf numFmtId="0" fontId="0" fillId="0" borderId="0" xfId="62" applyBorder="1" applyProtection="1">
      <alignment/>
      <protection locked="0"/>
    </xf>
    <xf numFmtId="0" fontId="0" fillId="0" borderId="0" xfId="62" applyFont="1" applyAlignment="1" applyProtection="1">
      <alignment horizontal="left" wrapText="1"/>
      <protection locked="0"/>
    </xf>
    <xf numFmtId="0" fontId="0" fillId="0" borderId="0" xfId="0" applyFill="1" applyAlignment="1" applyProtection="1">
      <alignment/>
      <protection locked="0"/>
    </xf>
    <xf numFmtId="0" fontId="26" fillId="0" borderId="0" xfId="62" applyFont="1" applyAlignment="1" applyProtection="1">
      <alignment/>
      <protection locked="0"/>
    </xf>
    <xf numFmtId="14" fontId="0" fillId="0" borderId="0" xfId="0" applyNumberFormat="1" applyAlignment="1" applyProtection="1">
      <alignment/>
      <protection locked="0"/>
    </xf>
    <xf numFmtId="0" fontId="4" fillId="0" borderId="0" xfId="0" applyFont="1" applyAlignment="1" applyProtection="1">
      <alignment/>
      <protection locked="0"/>
    </xf>
    <xf numFmtId="0" fontId="2" fillId="0" borderId="12" xfId="62" applyFont="1" applyFill="1" applyBorder="1" applyAlignment="1" applyProtection="1">
      <alignment horizontal="center" vertical="top"/>
      <protection hidden="1"/>
    </xf>
    <xf numFmtId="0" fontId="3" fillId="0" borderId="15" xfId="0" applyFont="1" applyFill="1" applyBorder="1" applyAlignment="1" applyProtection="1">
      <alignment horizontal="center" vertical="center"/>
      <protection hidden="1"/>
    </xf>
    <xf numFmtId="0" fontId="0" fillId="0" borderId="12" xfId="0" applyFont="1" applyFill="1" applyBorder="1" applyAlignment="1" applyProtection="1">
      <alignment/>
      <protection locked="0"/>
    </xf>
    <xf numFmtId="0" fontId="17" fillId="33" borderId="0" xfId="0" applyFont="1" applyFill="1" applyAlignment="1">
      <alignment vertical="center" wrapText="1"/>
    </xf>
    <xf numFmtId="0" fontId="12" fillId="0" borderId="56" xfId="0" applyFont="1" applyBorder="1" applyAlignment="1">
      <alignment vertical="top" wrapText="1"/>
    </xf>
    <xf numFmtId="0" fontId="12" fillId="0" borderId="57" xfId="0" applyFont="1" applyBorder="1" applyAlignment="1">
      <alignment vertical="top" wrapText="1"/>
    </xf>
    <xf numFmtId="0" fontId="12" fillId="0" borderId="58" xfId="0" applyFont="1" applyBorder="1" applyAlignment="1">
      <alignment vertical="top" wrapText="1"/>
    </xf>
    <xf numFmtId="0" fontId="28" fillId="0" borderId="0" xfId="62" applyFont="1" applyAlignment="1">
      <alignment horizontal="center"/>
      <protection/>
    </xf>
    <xf numFmtId="0" fontId="21" fillId="32" borderId="0" xfId="0" applyFont="1" applyFill="1" applyAlignment="1">
      <alignment horizontal="center" vertical="center" wrapText="1"/>
    </xf>
    <xf numFmtId="0" fontId="12" fillId="0" borderId="59" xfId="0" applyFont="1" applyBorder="1" applyAlignment="1">
      <alignment vertical="top" wrapText="1"/>
    </xf>
    <xf numFmtId="0" fontId="12" fillId="0" borderId="37" xfId="0" applyFont="1" applyBorder="1" applyAlignment="1">
      <alignment vertical="top" wrapText="1"/>
    </xf>
    <xf numFmtId="0" fontId="12" fillId="0" borderId="60" xfId="0" applyFont="1" applyBorder="1" applyAlignment="1">
      <alignment vertical="top" wrapText="1"/>
    </xf>
    <xf numFmtId="0" fontId="12" fillId="0" borderId="61" xfId="0" applyFont="1" applyBorder="1" applyAlignment="1">
      <alignment vertical="top" wrapText="1"/>
    </xf>
    <xf numFmtId="0" fontId="12" fillId="0" borderId="62" xfId="0" applyFont="1" applyBorder="1" applyAlignment="1">
      <alignment vertical="top" wrapText="1"/>
    </xf>
    <xf numFmtId="0" fontId="12" fillId="0" borderId="63" xfId="0" applyFont="1" applyBorder="1" applyAlignment="1">
      <alignment vertical="top" wrapText="1"/>
    </xf>
    <xf numFmtId="0" fontId="27" fillId="0" borderId="0" xfId="62" applyFont="1" applyAlignment="1">
      <alignment horizontal="center"/>
      <protection/>
    </xf>
    <xf numFmtId="0" fontId="12" fillId="0" borderId="64" xfId="0" applyFont="1" applyBorder="1" applyAlignment="1">
      <alignment vertical="top" wrapText="1"/>
    </xf>
    <xf numFmtId="0" fontId="12" fillId="0" borderId="27" xfId="0" applyFont="1" applyBorder="1" applyAlignment="1">
      <alignment vertical="top" wrapText="1"/>
    </xf>
    <xf numFmtId="0" fontId="19" fillId="33" borderId="0" xfId="0" applyFont="1" applyFill="1" applyAlignment="1">
      <alignment vertical="top" wrapText="1"/>
    </xf>
    <xf numFmtId="0" fontId="12" fillId="0" borderId="65" xfId="0" applyFont="1" applyBorder="1" applyAlignment="1">
      <alignment vertical="top" wrapText="1"/>
    </xf>
    <xf numFmtId="0" fontId="12" fillId="0" borderId="66" xfId="0" applyFont="1" applyBorder="1" applyAlignment="1">
      <alignment vertical="top" wrapText="1"/>
    </xf>
    <xf numFmtId="0" fontId="12" fillId="0" borderId="67" xfId="0" applyFont="1" applyBorder="1" applyAlignment="1">
      <alignment vertical="top" wrapText="1"/>
    </xf>
    <xf numFmtId="0" fontId="12" fillId="0" borderId="68" xfId="0" applyFont="1" applyBorder="1" applyAlignment="1">
      <alignment vertical="top" wrapText="1"/>
    </xf>
    <xf numFmtId="0" fontId="11" fillId="44" borderId="69" xfId="0" applyFont="1" applyFill="1" applyBorder="1" applyAlignment="1">
      <alignment vertical="top" wrapText="1"/>
    </xf>
    <xf numFmtId="0" fontId="11" fillId="0" borderId="0" xfId="0" applyFont="1" applyBorder="1" applyAlignment="1">
      <alignment horizontal="center" vertical="top"/>
    </xf>
    <xf numFmtId="0" fontId="12" fillId="0" borderId="0" xfId="0" applyFont="1" applyAlignment="1">
      <alignment vertical="top" wrapText="1"/>
    </xf>
    <xf numFmtId="0" fontId="11" fillId="37" borderId="69" xfId="0" applyFont="1" applyFill="1" applyBorder="1" applyAlignment="1">
      <alignment vertical="top" wrapText="1"/>
    </xf>
    <xf numFmtId="0" fontId="12" fillId="0" borderId="70" xfId="0" applyFont="1" applyBorder="1" applyAlignment="1">
      <alignment vertical="top"/>
    </xf>
    <xf numFmtId="0" fontId="12" fillId="0" borderId="28" xfId="0" applyFont="1" applyBorder="1" applyAlignment="1">
      <alignment vertical="top"/>
    </xf>
    <xf numFmtId="0" fontId="19" fillId="4" borderId="0" xfId="0" applyFont="1" applyFill="1" applyAlignment="1">
      <alignment vertical="top" wrapText="1"/>
    </xf>
    <xf numFmtId="0" fontId="17" fillId="33" borderId="0" xfId="0" applyFont="1" applyFill="1" applyAlignment="1">
      <alignment vertical="top" wrapText="1"/>
    </xf>
    <xf numFmtId="0" fontId="22" fillId="33" borderId="0" xfId="0" applyFont="1" applyFill="1" applyAlignment="1">
      <alignment vertical="center" wrapText="1"/>
    </xf>
    <xf numFmtId="0" fontId="23" fillId="33" borderId="0" xfId="0" applyFont="1" applyFill="1" applyAlignment="1">
      <alignment vertical="top" wrapText="1"/>
    </xf>
    <xf numFmtId="0" fontId="17" fillId="0" borderId="0" xfId="0" applyFont="1" applyAlignment="1">
      <alignment vertical="top" wrapText="1"/>
    </xf>
    <xf numFmtId="0" fontId="12" fillId="0" borderId="71" xfId="0" applyFont="1" applyBorder="1" applyAlignment="1">
      <alignment vertical="top" wrapText="1"/>
    </xf>
    <xf numFmtId="0" fontId="12" fillId="0" borderId="72" xfId="0" applyFont="1" applyBorder="1" applyAlignment="1">
      <alignment vertical="top" wrapText="1"/>
    </xf>
    <xf numFmtId="0" fontId="12" fillId="33" borderId="0" xfId="0" applyFont="1" applyFill="1" applyAlignment="1">
      <alignment vertical="top" wrapText="1"/>
    </xf>
    <xf numFmtId="0" fontId="29" fillId="0" borderId="0" xfId="0" applyFont="1" applyAlignment="1" applyProtection="1">
      <alignment horizontal="center"/>
      <protection locked="0"/>
    </xf>
    <xf numFmtId="0" fontId="4" fillId="0" borderId="37" xfId="0" applyFon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4" fillId="0" borderId="73" xfId="0" applyFont="1" applyBorder="1" applyAlignment="1" applyProtection="1">
      <alignment horizontal="right" vertical="center" wrapText="1"/>
      <protection locked="0"/>
    </xf>
    <xf numFmtId="0" fontId="4" fillId="0" borderId="73" xfId="0" applyFont="1" applyBorder="1" applyAlignment="1" applyProtection="1">
      <alignment horizontal="right"/>
      <protection locked="0"/>
    </xf>
    <xf numFmtId="0" fontId="4" fillId="0" borderId="53" xfId="0" applyFont="1" applyBorder="1" applyAlignment="1" applyProtection="1">
      <alignment horizontal="right"/>
      <protection locked="0"/>
    </xf>
    <xf numFmtId="0" fontId="0" fillId="0" borderId="4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41" xfId="0" applyBorder="1" applyAlignment="1" applyProtection="1">
      <alignment horizontal="center" vertical="top"/>
      <protection locked="0"/>
    </xf>
    <xf numFmtId="0" fontId="0" fillId="0" borderId="43" xfId="0" applyBorder="1" applyAlignment="1" applyProtection="1">
      <alignment horizontal="center" vertical="top"/>
      <protection locked="0"/>
    </xf>
    <xf numFmtId="0" fontId="27" fillId="0" borderId="0" xfId="62" applyFont="1" applyAlignment="1" applyProtection="1">
      <alignment horizontal="center"/>
      <protection locked="0"/>
    </xf>
    <xf numFmtId="0" fontId="0" fillId="0" borderId="0" xfId="62" applyFont="1" applyProtection="1">
      <alignment/>
      <protection locked="0"/>
    </xf>
    <xf numFmtId="0" fontId="28" fillId="0" borderId="0" xfId="62" applyFont="1" applyAlignment="1" applyProtection="1">
      <alignment horizontal="center"/>
      <protection locked="0"/>
    </xf>
    <xf numFmtId="0" fontId="26" fillId="0" borderId="0" xfId="62" applyFont="1" applyAlignment="1" applyProtection="1">
      <alignment horizontal="center"/>
      <protection locked="0"/>
    </xf>
    <xf numFmtId="0" fontId="4" fillId="0" borderId="0" xfId="62" applyFont="1" applyProtection="1">
      <alignment/>
      <protection locked="0"/>
    </xf>
    <xf numFmtId="0" fontId="6" fillId="0" borderId="0" xfId="62" applyFont="1" applyAlignment="1" applyProtection="1">
      <alignment vertical="center" wrapText="1"/>
      <protection locked="0"/>
    </xf>
    <xf numFmtId="0" fontId="3" fillId="0" borderId="28" xfId="0" applyFont="1" applyBorder="1" applyAlignment="1">
      <alignment horizontal="center" wrapText="1"/>
    </xf>
    <xf numFmtId="0" fontId="3" fillId="0" borderId="13" xfId="0" applyFont="1" applyBorder="1" applyAlignment="1">
      <alignment horizontal="center" wrapText="1"/>
    </xf>
    <xf numFmtId="0" fontId="3" fillId="0" borderId="74" xfId="0" applyFont="1" applyBorder="1" applyAlignment="1">
      <alignment horizontal="center" textRotation="90"/>
    </xf>
    <xf numFmtId="0" fontId="3" fillId="0" borderId="75" xfId="0" applyFont="1" applyBorder="1" applyAlignment="1">
      <alignment horizontal="center" textRotation="90"/>
    </xf>
    <xf numFmtId="0" fontId="3" fillId="0" borderId="76"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15" xfId="0" applyBorder="1" applyAlignment="1">
      <alignment horizontal="center" vertical="center" wrapText="1"/>
    </xf>
    <xf numFmtId="0" fontId="3" fillId="0" borderId="31" xfId="0" applyFont="1" applyFill="1" applyBorder="1" applyAlignment="1">
      <alignment horizontal="center" vertical="center" wrapText="1"/>
    </xf>
    <xf numFmtId="0" fontId="0" fillId="0" borderId="31" xfId="0" applyBorder="1" applyAlignment="1">
      <alignment horizontal="center" vertical="center" wrapText="1"/>
    </xf>
    <xf numFmtId="0" fontId="9"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Alignment="1">
      <alignment horizontal="center"/>
    </xf>
    <xf numFmtId="0" fontId="3" fillId="0" borderId="69" xfId="0" applyFont="1" applyBorder="1" applyAlignment="1">
      <alignment horizontal="center"/>
    </xf>
    <xf numFmtId="0" fontId="3" fillId="0" borderId="80" xfId="0" applyFont="1" applyBorder="1" applyAlignment="1">
      <alignment horizontal="center" vertical="center" wrapText="1"/>
    </xf>
    <xf numFmtId="0" fontId="3" fillId="0" borderId="14" xfId="0" applyFont="1" applyBorder="1" applyAlignment="1">
      <alignment horizontal="center" vertical="center" wrapText="1"/>
    </xf>
    <xf numFmtId="14" fontId="20" fillId="0" borderId="0" xfId="0" applyNumberFormat="1" applyFont="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7" fillId="0" borderId="81" xfId="0" applyFont="1" applyBorder="1" applyAlignment="1">
      <alignment horizontal="center"/>
    </xf>
    <xf numFmtId="0" fontId="2" fillId="0" borderId="12" xfId="62" applyFont="1" applyFill="1" applyBorder="1" applyAlignment="1" applyProtection="1">
      <alignment horizontal="center" vertical="center"/>
      <protection locked="0"/>
    </xf>
    <xf numFmtId="0" fontId="35" fillId="0" borderId="0" xfId="62" applyFont="1" applyBorder="1" applyAlignment="1" applyProtection="1">
      <alignment horizontal="left" vertical="distributed"/>
      <protection locked="0"/>
    </xf>
    <xf numFmtId="0" fontId="1" fillId="0" borderId="55" xfId="62" applyFont="1" applyBorder="1" applyAlignment="1" applyProtection="1">
      <alignment horizontal="right" vertical="distributed"/>
      <protection locked="0"/>
    </xf>
    <xf numFmtId="0" fontId="1" fillId="0" borderId="12" xfId="62" applyFont="1" applyBorder="1" applyAlignment="1" applyProtection="1">
      <alignment horizontal="right" vertical="distributed"/>
      <protection locked="0"/>
    </xf>
    <xf numFmtId="0" fontId="0" fillId="0" borderId="0" xfId="62" applyFont="1" applyAlignment="1" applyProtection="1">
      <alignment horizontal="left" wrapText="1"/>
      <protection locked="0"/>
    </xf>
    <xf numFmtId="0" fontId="5" fillId="0" borderId="0" xfId="0" applyFont="1" applyAlignment="1" applyProtection="1">
      <alignment horizontal="left"/>
      <protection locked="0"/>
    </xf>
    <xf numFmtId="0" fontId="0" fillId="0" borderId="12" xfId="62" applyBorder="1" applyAlignment="1" applyProtection="1">
      <alignment horizontal="center"/>
      <protection hidden="1"/>
    </xf>
    <xf numFmtId="0" fontId="0" fillId="0" borderId="12" xfId="62" applyNumberFormat="1" applyFont="1" applyFill="1" applyBorder="1" applyAlignment="1" applyProtection="1">
      <alignment horizontal="center" vertical="center" wrapText="1"/>
      <protection locked="0"/>
    </xf>
    <xf numFmtId="0" fontId="2" fillId="0" borderId="12" xfId="62" applyFont="1" applyBorder="1" applyAlignment="1" applyProtection="1">
      <alignment horizontal="center" vertical="center" wrapText="1"/>
      <protection locked="0"/>
    </xf>
    <xf numFmtId="0" fontId="0" fillId="0" borderId="12" xfId="0" applyFont="1" applyBorder="1" applyAlignment="1" applyProtection="1">
      <alignment horizontal="center" wrapText="1"/>
      <protection locked="0"/>
    </xf>
    <xf numFmtId="0" fontId="2" fillId="0" borderId="12" xfId="62" applyFont="1" applyFill="1" applyBorder="1" applyAlignment="1" applyProtection="1">
      <alignment horizontal="center" vertical="center" wrapText="1"/>
      <protection locked="0"/>
    </xf>
    <xf numFmtId="0" fontId="43" fillId="0" borderId="12" xfId="63" applyFont="1" applyBorder="1" applyAlignment="1">
      <alignment horizontal="center" vertical="center" wrapText="1"/>
      <protection/>
    </xf>
    <xf numFmtId="0" fontId="43" fillId="0" borderId="12" xfId="58" applyFont="1" applyBorder="1" applyAlignment="1">
      <alignment horizontal="center" vertical="center"/>
      <protection/>
    </xf>
    <xf numFmtId="0" fontId="43" fillId="0" borderId="12" xfId="58" applyFont="1" applyBorder="1" applyAlignment="1">
      <alignment horizontal="center" vertical="center" wrapText="1"/>
      <protection/>
    </xf>
    <xf numFmtId="0" fontId="43" fillId="0" borderId="51" xfId="58" applyFont="1" applyBorder="1" applyAlignment="1">
      <alignment horizontal="center" vertical="center" wrapText="1"/>
      <protection/>
    </xf>
    <xf numFmtId="0" fontId="43" fillId="0" borderId="55" xfId="58" applyFont="1" applyBorder="1" applyAlignment="1">
      <alignment horizontal="center" vertical="center" wrapText="1"/>
      <protection/>
    </xf>
    <xf numFmtId="219" fontId="43" fillId="0" borderId="0" xfId="58" applyNumberFormat="1" applyFont="1" applyAlignment="1">
      <alignment horizontal="center"/>
      <protection/>
    </xf>
    <xf numFmtId="0" fontId="43" fillId="0" borderId="0" xfId="58" applyFont="1" applyAlignment="1">
      <alignment horizontal="left" wrapText="1"/>
      <protection/>
    </xf>
    <xf numFmtId="0" fontId="43" fillId="0" borderId="0" xfId="63" applyFont="1" applyAlignment="1">
      <alignment horizontal="center"/>
      <protection/>
    </xf>
    <xf numFmtId="1" fontId="29" fillId="33" borderId="82" xfId="61" applyNumberFormat="1" applyFont="1" applyFill="1" applyBorder="1" applyAlignment="1" applyProtection="1">
      <alignment horizontal="center" wrapText="1"/>
      <protection locked="0"/>
    </xf>
    <xf numFmtId="1" fontId="29" fillId="33" borderId="83" xfId="61" applyNumberFormat="1" applyFont="1" applyFill="1" applyBorder="1" applyAlignment="1" applyProtection="1">
      <alignment horizontal="center" wrapText="1"/>
      <protection locked="0"/>
    </xf>
    <xf numFmtId="0" fontId="26" fillId="0" borderId="0" xfId="61" applyFont="1" applyAlignment="1" applyProtection="1">
      <alignment horizontal="center" wrapText="1"/>
      <protection locked="0"/>
    </xf>
    <xf numFmtId="0" fontId="0" fillId="0" borderId="0" xfId="0" applyFont="1" applyFill="1" applyAlignment="1" applyProtection="1">
      <alignment horizontal="right" vertical="top"/>
      <protection hidden="1"/>
    </xf>
    <xf numFmtId="0" fontId="0" fillId="0" borderId="0" xfId="0" applyFill="1" applyAlignment="1" applyProtection="1">
      <alignment vertical="top"/>
      <protection hidden="1"/>
    </xf>
    <xf numFmtId="0" fontId="2" fillId="0" borderId="12" xfId="62" applyFont="1" applyFill="1" applyBorder="1" applyAlignment="1" applyProtection="1">
      <alignment vertical="top"/>
      <protection hidden="1"/>
    </xf>
    <xf numFmtId="0" fontId="0" fillId="0" borderId="0" xfId="0" applyFont="1" applyAlignment="1" applyProtection="1">
      <alignment horizontal="right" vertical="top"/>
      <protection hidden="1"/>
    </xf>
    <xf numFmtId="0" fontId="0" fillId="0" borderId="0" xfId="0" applyAlignment="1" applyProtection="1">
      <alignment vertical="top"/>
      <protection hidden="1"/>
    </xf>
    <xf numFmtId="0" fontId="2" fillId="0" borderId="12" xfId="62" applyFont="1" applyBorder="1" applyAlignment="1" applyProtection="1">
      <alignment vertical="top"/>
      <protection hidden="1"/>
    </xf>
    <xf numFmtId="0" fontId="44" fillId="0" borderId="12" xfId="57" applyFont="1" applyFill="1" applyBorder="1" applyAlignment="1" applyProtection="1">
      <alignment horizontal="right" vertical="center" wrapText="1"/>
      <protection hidden="1"/>
    </xf>
    <xf numFmtId="0" fontId="0" fillId="0" borderId="0" xfId="0" applyAlignment="1" applyProtection="1">
      <alignment/>
      <protection hidden="1"/>
    </xf>
    <xf numFmtId="0" fontId="0" fillId="35" borderId="0" xfId="0" applyFill="1" applyAlignment="1" applyProtection="1">
      <alignment/>
      <protection hidden="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_ESTIMARI_RADIOLOGIE_2018" xfId="61"/>
    <cellStyle name="Normal_Sheet1" xfId="62"/>
    <cellStyle name="Normal_Sheet1 2" xfId="63"/>
    <cellStyle name="Note" xfId="64"/>
    <cellStyle name="Output" xfId="65"/>
    <cellStyle name="Percent" xfId="66"/>
    <cellStyle name="Title" xfId="67"/>
    <cellStyle name="Total" xfId="68"/>
    <cellStyle name="Warning Text" xfId="69"/>
  </cellStyles>
  <dxfs count="28">
    <dxf>
      <fill>
        <patternFill>
          <bgColor indexed="13"/>
        </patternFill>
      </fill>
    </dxf>
    <dxf>
      <fill>
        <patternFill>
          <bgColor indexed="13"/>
        </patternFill>
      </fill>
    </dxf>
    <dxf>
      <fill>
        <patternFill>
          <bgColor indexed="1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indexed="13"/>
        </patternFill>
      </fill>
    </dxf>
    <dxf>
      <font>
        <color indexed="9"/>
      </font>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00"/>
        </patternFill>
      </fill>
    </dxf>
    <dxf>
      <font>
        <color theme="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4\serverte\Users\karina\Desktop\New%20folder\CC_Anadent%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4\serverte\MSA\CODRUTA-PUBLIC\AN%202022\CONTRACTARE%202022\modele%20CAS%20Bucuresti\202200317_DOC_OPIS_06_Paraclinic_radiologie_imagistica_Martie_2022\20201119_Dosar_Furnizor_laborato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4\serverte\MSA\CODRUTA-PUBLIC\AN%202022\CONTRACTARE%202022\modele%20CAS%20Bucuresti\202200317_DOC_OPIS_06_Paraclinic_radiologie_imagistica_Martie_2022\Dosar_Furnizor%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 Furnizor"/>
      <sheetName val="crit_resurse_logistica"/>
      <sheetName val="crit_resurse_umane"/>
      <sheetName val="crit_resurse_tehnice"/>
      <sheetName val="crit_disponibilitate"/>
      <sheetName val="Aparatura din dotare"/>
      <sheetName val="Norme"/>
    </sheetNames>
    <sheetDataSet>
      <sheetData sheetId="6">
        <row r="38">
          <cell r="A38" t="str">
            <v>Contract muncă</v>
          </cell>
        </row>
        <row r="39">
          <cell r="A39" t="str">
            <v>PFA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_Contact"/>
      <sheetName val="Documente unitate"/>
      <sheetName val="Personal"/>
      <sheetName val="Renar_ISO15189"/>
      <sheetName val="Control_extern"/>
      <sheetName val="Aparate_laborator"/>
      <sheetName val="Aparate_Citologie_Histo"/>
      <sheetName val="Punct extern recoltare"/>
      <sheetName val="Oferta_nr_servicii_lab"/>
      <sheetName val="Oferta_histopatologie"/>
      <sheetName val="Sheet1"/>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e_Furnizor"/>
      <sheetName val="Documente unitate"/>
      <sheetName val="Personal"/>
      <sheetName val="Resurse tehnice"/>
      <sheetName val="Oferta_servicii"/>
      <sheetName val="Disponibilitate"/>
      <sheetName val="Sheet1"/>
      <sheetName val="Sheet2"/>
      <sheetName val="Sheet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E59"/>
  <sheetViews>
    <sheetView showGridLines="0" showRowColHeaders="0" showZeros="0" showOutlineSymbols="0" zoomScalePageLayoutView="0" workbookViewId="0" topLeftCell="A1">
      <pane xSplit="2" ySplit="3" topLeftCell="C4" activePane="bottomRight" state="frozen"/>
      <selection pane="topLeft" activeCell="K11" sqref="K11"/>
      <selection pane="topRight" activeCell="K11" sqref="K11"/>
      <selection pane="bottomLeft" activeCell="K11" sqref="K11"/>
      <selection pane="bottomRight" activeCell="B19" sqref="B19"/>
    </sheetView>
  </sheetViews>
  <sheetFormatPr defaultColWidth="0" defaultRowHeight="12.75" zeroHeight="1"/>
  <cols>
    <col min="1" max="1" width="18.421875" style="16" customWidth="1"/>
    <col min="2" max="2" width="14.28125" style="15" bestFit="1" customWidth="1"/>
    <col min="3" max="3" width="51.7109375" style="15" customWidth="1"/>
    <col min="4" max="4" width="4.140625" style="15" customWidth="1"/>
    <col min="5" max="5" width="86.28125" style="31" customWidth="1"/>
    <col min="6" max="6" width="2.7109375" style="15" customWidth="1"/>
    <col min="7" max="16384" width="0" style="15" hidden="1" customWidth="1"/>
  </cols>
  <sheetData>
    <row r="1" spans="1:5" ht="21" customHeight="1">
      <c r="A1" s="321" t="s">
        <v>66</v>
      </c>
      <c r="B1" s="321"/>
      <c r="C1" s="321"/>
      <c r="E1" s="66" t="s">
        <v>115</v>
      </c>
    </row>
    <row r="2" spans="2:5" ht="31.5">
      <c r="B2" s="61" t="s">
        <v>92</v>
      </c>
      <c r="C2" s="62"/>
      <c r="E2" s="31" t="s">
        <v>93</v>
      </c>
    </row>
    <row r="3" spans="1:5" ht="19.5" thickBot="1">
      <c r="A3" s="323" t="s">
        <v>88</v>
      </c>
      <c r="B3" s="323"/>
      <c r="C3" s="323"/>
      <c r="E3" s="31" t="s">
        <v>94</v>
      </c>
    </row>
    <row r="4" spans="1:5" ht="15.75" customHeight="1" thickTop="1">
      <c r="A4" s="310" t="s">
        <v>67</v>
      </c>
      <c r="B4" s="311"/>
      <c r="C4" s="36"/>
      <c r="E4" s="322" t="s">
        <v>122</v>
      </c>
    </row>
    <row r="5" spans="1:5" ht="15.75" customHeight="1">
      <c r="A5" s="324" t="s">
        <v>113</v>
      </c>
      <c r="B5" s="325"/>
      <c r="C5" s="37"/>
      <c r="E5" s="322"/>
    </row>
    <row r="6" spans="1:5" ht="15.75" customHeight="1">
      <c r="A6" s="301" t="s">
        <v>2</v>
      </c>
      <c r="B6" s="38" t="s">
        <v>76</v>
      </c>
      <c r="C6" s="40"/>
      <c r="E6" s="88" t="s">
        <v>161</v>
      </c>
    </row>
    <row r="7" spans="1:5" ht="15.75" customHeight="1">
      <c r="A7" s="302"/>
      <c r="B7" s="38" t="s">
        <v>77</v>
      </c>
      <c r="C7" s="40"/>
      <c r="E7" s="326" t="s">
        <v>125</v>
      </c>
    </row>
    <row r="8" spans="1:5" ht="15.75" customHeight="1">
      <c r="A8" s="303"/>
      <c r="B8" s="41" t="s">
        <v>20</v>
      </c>
      <c r="C8" s="37"/>
      <c r="E8" s="326"/>
    </row>
    <row r="9" spans="1:5" ht="15.75" customHeight="1">
      <c r="A9" s="316" t="s">
        <v>120</v>
      </c>
      <c r="B9" s="42" t="s">
        <v>68</v>
      </c>
      <c r="C9" s="44"/>
      <c r="E9" s="32"/>
    </row>
    <row r="10" spans="1:5" ht="15.75" customHeight="1">
      <c r="A10" s="314"/>
      <c r="B10" s="38" t="s">
        <v>69</v>
      </c>
      <c r="C10" s="45"/>
      <c r="E10" s="315" t="s">
        <v>158</v>
      </c>
    </row>
    <row r="11" spans="1:5" ht="15.75" customHeight="1">
      <c r="A11" s="314"/>
      <c r="B11" s="38" t="s">
        <v>70</v>
      </c>
      <c r="C11" s="45"/>
      <c r="E11" s="315"/>
    </row>
    <row r="12" spans="1:5" ht="15.75" customHeight="1">
      <c r="A12" s="314"/>
      <c r="B12" s="38" t="s">
        <v>71</v>
      </c>
      <c r="C12" s="45"/>
      <c r="E12" s="315"/>
    </row>
    <row r="13" spans="1:5" ht="15.75" customHeight="1">
      <c r="A13" s="314"/>
      <c r="B13" s="38" t="s">
        <v>72</v>
      </c>
      <c r="C13" s="45"/>
      <c r="E13" s="315"/>
    </row>
    <row r="14" spans="1:5" ht="15.75" customHeight="1">
      <c r="A14" s="314"/>
      <c r="B14" s="38" t="s">
        <v>73</v>
      </c>
      <c r="C14" s="45"/>
      <c r="E14" s="327" t="s">
        <v>116</v>
      </c>
    </row>
    <row r="15" spans="1:5" ht="15.75" customHeight="1">
      <c r="A15" s="314"/>
      <c r="B15" s="38" t="s">
        <v>74</v>
      </c>
      <c r="C15" s="45"/>
      <c r="E15" s="327"/>
    </row>
    <row r="16" spans="1:5" ht="15.75" customHeight="1">
      <c r="A16" s="317"/>
      <c r="B16" s="46" t="s">
        <v>75</v>
      </c>
      <c r="C16" s="45"/>
      <c r="E16" s="329" t="s">
        <v>119</v>
      </c>
    </row>
    <row r="17" spans="1:5" ht="15.75" customHeight="1">
      <c r="A17" s="313" t="s">
        <v>78</v>
      </c>
      <c r="B17" s="48" t="s">
        <v>79</v>
      </c>
      <c r="C17" s="83"/>
      <c r="E17" s="329"/>
    </row>
    <row r="18" spans="1:5" ht="15.75" customHeight="1">
      <c r="A18" s="314"/>
      <c r="B18" s="38" t="s">
        <v>80</v>
      </c>
      <c r="C18" s="84"/>
      <c r="E18" s="329"/>
    </row>
    <row r="19" spans="1:5" ht="15.75" customHeight="1">
      <c r="A19" s="301"/>
      <c r="B19" s="41" t="s">
        <v>81</v>
      </c>
      <c r="C19" s="85"/>
      <c r="E19" s="32"/>
    </row>
    <row r="20" spans="1:5" ht="15.75" customHeight="1">
      <c r="A20" s="331" t="s">
        <v>82</v>
      </c>
      <c r="B20" s="332"/>
      <c r="C20" s="49"/>
      <c r="E20" s="333" t="s">
        <v>114</v>
      </c>
    </row>
    <row r="21" spans="1:5" ht="15.75" customHeight="1">
      <c r="A21" s="331" t="s">
        <v>83</v>
      </c>
      <c r="B21" s="332"/>
      <c r="C21" s="49"/>
      <c r="E21" s="333"/>
    </row>
    <row r="22" spans="1:3" ht="15.75" customHeight="1">
      <c r="A22" s="318" t="s">
        <v>84</v>
      </c>
      <c r="B22" s="48" t="s">
        <v>85</v>
      </c>
      <c r="C22" s="50"/>
    </row>
    <row r="23" spans="1:5" ht="15.75" customHeight="1">
      <c r="A23" s="302"/>
      <c r="B23" s="38" t="s">
        <v>86</v>
      </c>
      <c r="C23" s="45"/>
      <c r="E23" s="31" t="s">
        <v>96</v>
      </c>
    </row>
    <row r="24" spans="1:5" ht="15.75" customHeight="1" thickBot="1">
      <c r="A24" s="319"/>
      <c r="B24" s="51" t="s">
        <v>87</v>
      </c>
      <c r="C24" s="52"/>
      <c r="E24" s="35" t="s">
        <v>118</v>
      </c>
    </row>
    <row r="25" ht="15.75" customHeight="1" thickTop="1"/>
    <row r="26" spans="1:5" ht="15.75" customHeight="1" thickBot="1">
      <c r="A26" s="320" t="s">
        <v>89</v>
      </c>
      <c r="B26" s="320"/>
      <c r="C26" s="320"/>
      <c r="E26" s="305" t="s">
        <v>97</v>
      </c>
    </row>
    <row r="27" spans="1:5" ht="16.5" thickTop="1">
      <c r="A27" s="310" t="s">
        <v>67</v>
      </c>
      <c r="B27" s="311"/>
      <c r="C27" s="36"/>
      <c r="E27" s="305"/>
    </row>
    <row r="28" spans="1:5" ht="15.75" customHeight="1">
      <c r="A28" s="314" t="s">
        <v>90</v>
      </c>
      <c r="B28" s="38" t="s">
        <v>76</v>
      </c>
      <c r="C28" s="40"/>
      <c r="E28" s="34"/>
    </row>
    <row r="29" spans="1:5" ht="15.75" customHeight="1">
      <c r="A29" s="314"/>
      <c r="B29" s="38" t="s">
        <v>77</v>
      </c>
      <c r="C29" s="40"/>
      <c r="E29" s="328" t="s">
        <v>95</v>
      </c>
    </row>
    <row r="30" spans="1:5" ht="15.75" customHeight="1">
      <c r="A30" s="301"/>
      <c r="B30" s="41" t="s">
        <v>20</v>
      </c>
      <c r="C30" s="37"/>
      <c r="E30" s="328"/>
    </row>
    <row r="31" spans="1:5" ht="15.75" customHeight="1">
      <c r="A31" s="316" t="s">
        <v>91</v>
      </c>
      <c r="B31" s="42" t="s">
        <v>68</v>
      </c>
      <c r="C31" s="44"/>
      <c r="E31" s="315" t="s">
        <v>117</v>
      </c>
    </row>
    <row r="32" spans="1:5" ht="15.75" customHeight="1">
      <c r="A32" s="314"/>
      <c r="B32" s="38" t="s">
        <v>69</v>
      </c>
      <c r="C32" s="45"/>
      <c r="E32" s="315"/>
    </row>
    <row r="33" spans="1:5" ht="15.75" customHeight="1">
      <c r="A33" s="314"/>
      <c r="B33" s="38" t="s">
        <v>70</v>
      </c>
      <c r="C33" s="45"/>
      <c r="E33"/>
    </row>
    <row r="34" spans="1:5" ht="15.75" customHeight="1">
      <c r="A34" s="314"/>
      <c r="B34" s="38" t="s">
        <v>71</v>
      </c>
      <c r="C34" s="45"/>
      <c r="E34" s="330" t="s">
        <v>121</v>
      </c>
    </row>
    <row r="35" spans="1:5" ht="15.75" customHeight="1">
      <c r="A35" s="314"/>
      <c r="B35" s="38" t="s">
        <v>72</v>
      </c>
      <c r="C35" s="45"/>
      <c r="E35" s="330"/>
    </row>
    <row r="36" spans="1:5" ht="15.75" customHeight="1">
      <c r="A36" s="314"/>
      <c r="B36" s="38" t="s">
        <v>73</v>
      </c>
      <c r="C36" s="45"/>
      <c r="E36" s="30"/>
    </row>
    <row r="37" spans="1:5" ht="15.75" customHeight="1">
      <c r="A37" s="314"/>
      <c r="B37" s="38" t="s">
        <v>74</v>
      </c>
      <c r="C37" s="45"/>
      <c r="E37" s="300" t="s">
        <v>123</v>
      </c>
    </row>
    <row r="38" spans="1:5" ht="15.75" customHeight="1">
      <c r="A38" s="317"/>
      <c r="B38" s="46" t="s">
        <v>75</v>
      </c>
      <c r="C38" s="47"/>
      <c r="E38" s="300"/>
    </row>
    <row r="39" spans="1:5" ht="15.75" customHeight="1">
      <c r="A39" s="313" t="s">
        <v>98</v>
      </c>
      <c r="B39" s="48" t="s">
        <v>79</v>
      </c>
      <c r="C39" s="83"/>
      <c r="E39" s="30"/>
    </row>
    <row r="40" spans="1:5" ht="15.75" customHeight="1">
      <c r="A40" s="314"/>
      <c r="B40" s="38" t="s">
        <v>80</v>
      </c>
      <c r="C40" s="84"/>
      <c r="E40" s="30"/>
    </row>
    <row r="41" spans="1:5" ht="15.75" customHeight="1">
      <c r="A41" s="301"/>
      <c r="B41" s="41" t="s">
        <v>81</v>
      </c>
      <c r="C41" s="85"/>
      <c r="E41" s="30"/>
    </row>
    <row r="42" spans="1:5" ht="15.75" customHeight="1">
      <c r="A42" s="306" t="s">
        <v>82</v>
      </c>
      <c r="B42" s="307"/>
      <c r="C42" s="49"/>
      <c r="E42" s="30"/>
    </row>
    <row r="43" spans="1:5" ht="15.75" customHeight="1" thickBot="1">
      <c r="A43" s="308" t="s">
        <v>83</v>
      </c>
      <c r="B43" s="309"/>
      <c r="C43" s="53"/>
      <c r="E43" s="30"/>
    </row>
    <row r="44" spans="1:5" ht="15.75" customHeight="1" thickTop="1">
      <c r="A44" s="54"/>
      <c r="B44" s="55"/>
      <c r="C44" s="56"/>
      <c r="E44" s="30"/>
    </row>
    <row r="45" spans="1:5" ht="13.5" customHeight="1">
      <c r="A45" s="57" t="s">
        <v>0</v>
      </c>
      <c r="B45" s="57"/>
      <c r="C45" s="57"/>
      <c r="D45" s="11"/>
      <c r="E45" s="30"/>
    </row>
    <row r="46" spans="1:5" ht="12.75" customHeight="1">
      <c r="A46" s="312" t="s">
        <v>2</v>
      </c>
      <c r="B46" s="312"/>
      <c r="C46" s="58"/>
      <c r="E46" s="30"/>
    </row>
    <row r="47" spans="1:5" ht="12.75" customHeight="1">
      <c r="A47" s="58"/>
      <c r="B47" s="59"/>
      <c r="C47" s="58"/>
      <c r="D47" s="12"/>
      <c r="E47" s="30"/>
    </row>
    <row r="48" spans="1:4" ht="15.75">
      <c r="A48" s="312" t="str">
        <f>UPPER(Furn_ReprLeg_Nume)&amp;"  "&amp;Furn_ReprLeg_PreNume</f>
        <v>  </v>
      </c>
      <c r="B48" s="312"/>
      <c r="C48" s="58"/>
      <c r="D48" s="9"/>
    </row>
    <row r="49" spans="1:5" s="65" customFormat="1" ht="11.25">
      <c r="A49" s="304" t="s">
        <v>99</v>
      </c>
      <c r="B49" s="304"/>
      <c r="D49" s="63"/>
      <c r="E49" s="64"/>
    </row>
    <row r="50" spans="1:5" s="65" customFormat="1" ht="15.75">
      <c r="A50" s="63"/>
      <c r="B50" s="63"/>
      <c r="C50" s="43" t="s">
        <v>1</v>
      </c>
      <c r="D50" s="63"/>
      <c r="E50" s="64"/>
    </row>
    <row r="51" spans="1:5" ht="15.75">
      <c r="A51" s="58"/>
      <c r="B51" s="59"/>
      <c r="C51" s="60">
        <f>Data_Compl</f>
        <v>0</v>
      </c>
      <c r="D51" s="9"/>
      <c r="E51" s="33"/>
    </row>
    <row r="52" spans="2:5" ht="15.75">
      <c r="B52" s="43"/>
      <c r="C52" s="58"/>
      <c r="D52" s="9"/>
      <c r="E52" s="33"/>
    </row>
    <row r="53" spans="2:5" ht="15" hidden="1">
      <c r="B53" s="60"/>
      <c r="C53" s="54"/>
      <c r="D53" s="9"/>
      <c r="E53" s="33"/>
    </row>
    <row r="54" spans="4:5" ht="15" hidden="1">
      <c r="D54" s="9"/>
      <c r="E54" s="33"/>
    </row>
    <row r="55" spans="4:5" ht="15" hidden="1">
      <c r="D55" s="10"/>
      <c r="E55" s="33"/>
    </row>
    <row r="56" ht="15" hidden="1">
      <c r="E56" s="33"/>
    </row>
    <row r="57" ht="15" hidden="1">
      <c r="E57" s="33"/>
    </row>
    <row r="58" ht="15" hidden="1">
      <c r="E58" s="33"/>
    </row>
    <row r="59" ht="15" hidden="1">
      <c r="E59" s="33"/>
    </row>
  </sheetData>
  <sheetProtection selectLockedCells="1"/>
  <mergeCells count="31">
    <mergeCell ref="A9:A16"/>
    <mergeCell ref="E7:E8"/>
    <mergeCell ref="A46:B46"/>
    <mergeCell ref="E14:E15"/>
    <mergeCell ref="E29:E30"/>
    <mergeCell ref="E16:E18"/>
    <mergeCell ref="E34:E35"/>
    <mergeCell ref="A20:B20"/>
    <mergeCell ref="A21:B21"/>
    <mergeCell ref="E20:E21"/>
    <mergeCell ref="A17:A19"/>
    <mergeCell ref="A31:A38"/>
    <mergeCell ref="E10:E13"/>
    <mergeCell ref="A22:A24"/>
    <mergeCell ref="A28:A30"/>
    <mergeCell ref="A26:C26"/>
    <mergeCell ref="A1:C1"/>
    <mergeCell ref="A4:B4"/>
    <mergeCell ref="E4:E5"/>
    <mergeCell ref="A3:C3"/>
    <mergeCell ref="A5:B5"/>
    <mergeCell ref="E37:E38"/>
    <mergeCell ref="A6:A8"/>
    <mergeCell ref="A49:B49"/>
    <mergeCell ref="E26:E27"/>
    <mergeCell ref="A42:B42"/>
    <mergeCell ref="A43:B43"/>
    <mergeCell ref="A27:B27"/>
    <mergeCell ref="A48:B48"/>
    <mergeCell ref="A39:A41"/>
    <mergeCell ref="E31:E32"/>
  </mergeCells>
  <conditionalFormatting sqref="C17:C24 C35:C43">
    <cfRule type="cellIs" priority="8" dxfId="27" operator="equal" stopIfTrue="1">
      <formula>"#"</formula>
    </cfRule>
    <cfRule type="containsBlanks" priority="9" dxfId="22" stopIfTrue="1">
      <formula>LEN(TRIM(C17))=0</formula>
    </cfRule>
  </conditionalFormatting>
  <conditionalFormatting sqref="C27:C34 C4:C12 C2">
    <cfRule type="containsBlanks" priority="7" dxfId="23" stopIfTrue="1">
      <formula>LEN(TRIM(C2))=0</formula>
    </cfRule>
  </conditionalFormatting>
  <conditionalFormatting sqref="C14:C16">
    <cfRule type="containsBlanks" priority="2" dxfId="23" stopIfTrue="1">
      <formula>LEN(TRIM(C14))=0</formula>
    </cfRule>
  </conditionalFormatting>
  <conditionalFormatting sqref="C13">
    <cfRule type="containsBlanks" priority="1" dxfId="23" stopIfTrue="1">
      <formula>LEN(TRIM(C13))=0</formula>
    </cfRule>
  </conditionalFormatting>
  <dataValidations count="20">
    <dataValidation type="whole" allowBlank="1" showInputMessage="1" showErrorMessage="1" errorTitle="Atenţie " error="Verificaţi CNP-ul" sqref="C30">
      <formula1>1010101010011</formula1>
      <formula2>8991231999999</formula2>
    </dataValidation>
    <dataValidation type="custom" allowBlank="1" showInputMessage="1" showErrorMessage="1" prompt="Folosiţi indicativul auto al judeţului (B, AG, OT, etc.)" errorTitle="Atenţie !!!" error="Verificaţi codul auto al judeţului !" sqref="C31 C9">
      <formula1>OR(C31="B",LEN(TRIM(C31))=2)</formula1>
    </dataValidation>
    <dataValidation type="custom" allowBlank="1" showInputMessage="1" showErrorMessage="1" prompt="Pentru sectoare folosiţi cifre de la 1 la 6, pentru celelalte localităţi, denumirea" errorTitle="Atenţie !!!" error="Denumrea localităţii nu poate fi mai mică de 3 caractere, sau o cifră între 1 şi 6&#10;" sqref="C32 C10">
      <formula1>OR(C32=1,C32=2,C32=3,C32=4,C32=5,C32=6,LEN(TRIM(C32))&gt;2)</formula1>
    </dataValidation>
    <dataValidation type="textLength" operator="greaterThan" allowBlank="1" showInputMessage="1" showErrorMessage="1" prompt="Numele străzii nu poate fi mai mic de 3 caractere" sqref="C33 C11">
      <formula1>2</formula1>
    </dataValidation>
    <dataValidation type="textLength" operator="greaterThan" allowBlank="1" showInputMessage="1" showErrorMessage="1" errorTitle="Atenţie !!!" error="Câmp obligatoriu cu lungimea de minim 1 caracter" sqref="C34 C12">
      <formula1>0</formula1>
    </dataValidation>
    <dataValidation type="textLength" operator="greaterThan" allowBlank="1" showInputMessage="1" showErrorMessage="1" prompt="Folosiţi caracterul:  #  dacă celula trebuie să rămână goală" errorTitle="Atenţie !!!" error="Câmp obligatoriu cu lungimea de minim 1 caracter" sqref="C35:C38 C13:C16">
      <formula1>0</formula1>
    </dataValidation>
    <dataValidation type="custom" operator="greaterThan" allowBlank="1" showInputMessage="1" showErrorMessage="1" prompt="Numărul de telefon se scrie pe 10 cifre, fără prefixul de ţară sau separatori (fără - , . / sau alte caractere).&#10;&#10;Folosiţi caracterul:  #  dacă celula trebuie să rămână goală" errorTitle="Atenţie !!!" error="Câmp obligatoriu.&#10;Lungimea de 10 cifre sau un singur caracter #" sqref="C19 C17 C41 C39">
      <formula1>OR(C19="#",LEN(TRIM(C19))=10)</formula1>
    </dataValidation>
    <dataValidation type="custom" operator="greaterThan" allowBlank="1" showInputMessage="1" showErrorMessage="1" prompt="Adresa web se scrie fără spaţii şi nu poate avea mai puţin de 7 caractere.&#10;&#10;Folosiţi caracterul:  #  dacă celula trebuie să rămână goală" errorTitle="Atenţie !!!" error="Câmp obligatoriu.&#10;Lungimea de minim 7 caractere  sau un singur caracter #" sqref="C43 C21">
      <formula1>OR(C43="#",LEN(TRIM(C43))&gt;6)</formula1>
    </dataValidation>
    <dataValidation type="custom" operator="greaterThan" allowBlank="1" showInputMessage="1" showErrorMessage="1" prompt="Adresa de email se scrie fără spaţii, trebuie să conţină caracterul @ şi nu poate avea mai puţin de 7 caractere.&#10;&#10;Folosiţi caracterul:  #  dacă celula trebuie să rămână goală" errorTitle="Atenţie !!!" error="Câmp obligatoriu.&#10;Lungimea de minim 7 caractere  sau un singur caracter #" sqref="C42 C20">
      <formula1>OR(C42="#",LEN(TRIM(C42))&gt;6)</formula1>
    </dataValidation>
    <dataValidation type="textLength" operator="greaterThan" allowBlank="1" showInputMessage="1" showErrorMessage="1" prompt="Denumirea punctului de lucru nu poate avea mai puţin de 4 caractere.&#10;" errorTitle="Atenţie !!!" error="Câmp obligatoriu.&#10;Lungimea de minim 4 caractere" sqref="C27">
      <formula1>3</formula1>
    </dataValidation>
    <dataValidation type="textLength" operator="greaterThan" allowBlank="1" showInputMessage="1" showErrorMessage="1" error="Cel puţin 2 caractere" sqref="C28 C6">
      <formula1>1</formula1>
    </dataValidation>
    <dataValidation type="textLength" operator="greaterThan" allowBlank="1" showInputMessage="1" showErrorMessage="1" error="Cel puţin 3 caractere" sqref="C29 C7">
      <formula1>2</formula1>
    </dataValidation>
    <dataValidation type="custom" operator="greaterThan" allowBlank="1" showInputMessage="1" showErrorMessage="1" prompt="Denumirea băncii nu poate avea mai puţin de 3 caractere.&#10;&#10;Folosiţi caracterul:  #  dacă celula trebuie să rămână goală" errorTitle="Atenţie !!!" error="Câmp obligatoriu.&#10;Lungimea de minim 3 caractere  sau un singur caracter #" sqref="C22">
      <formula1>OR(C22="#",LEN(TRIM(C22))&gt;2)</formula1>
    </dataValidation>
    <dataValidation type="custom" operator="greaterThan" allowBlank="1" showInputMessage="1" showErrorMessage="1" prompt="Denumirea sucursalei băncii nu poate avea mai puţin de 3 caractere.&#10;&#10;Folosiţi caracterul:  #  dacă celula trebuie să rămână goală" errorTitle="Atenţie !!!" error="Câmp obligatoriu.&#10;Lungimea de minim 3 caractere  sau un singur caracter #" sqref="C23">
      <formula1>OR(C23="#",LEN(TRIM(C23))&gt;2)</formula1>
    </dataValidation>
    <dataValidation type="custom" operator="greaterThan" allowBlank="1" showInputMessage="1" showErrorMessage="1" prompt="Contul bancar se scrie fără spaţii sau caractere separatoare.&#10;trebuie sa aibă 24 de caractere.&#10;&#10;Folosiţi caracterul:  #  dacă celula trebuie să rămână goală" errorTitle="Atenţie !!!" error="Câmp obligatoriu.&#10;Contul bancar se scrie fără spaţii sau caractere separatoare.&#10;trebuie sa aibă 24 de caractere.&#10;# pentru informaţie lipsă" sqref="C24">
      <formula1>OR(C24="#",LEN(TRIM(C24))=24)</formula1>
    </dataValidation>
    <dataValidation type="date" operator="greaterThanOrEqual" allowBlank="1" showInputMessage="1" showErrorMessage="1" error="Data completării nu poate fi anterioară zilei de 01.04.2015" sqref="C2">
      <formula1>DATE(2015,4,1)</formula1>
    </dataValidation>
    <dataValidation type="textLength" operator="greaterThan" allowBlank="1" showInputMessage="1" showErrorMessage="1" prompt="Denumirea furnizorului nu poate avea mai puţin de 4 caractere.&#10;" errorTitle="Atenţie !!!" error="Câmp obligatoriu.&#10;Lungimea de minim 4 caractere" sqref="C4">
      <formula1>3</formula1>
    </dataValidation>
    <dataValidation type="whole" allowBlank="1" showErrorMessage="1" errorTitle="Atenţie " error="Verificaţi CNP-ul" sqref="C8">
      <formula1>1010101010011</formula1>
      <formula2>8991231999999</formula2>
    </dataValidation>
    <dataValidation type="whole" allowBlank="1" showErrorMessage="1" errorTitle="Atenţie " error="Verificaţi C.I.F.-ul &#10;Nu se scriu decât cifre, fără spaţii sau alte caractere de delimitare.&#10;Poate avea 4 - 13 cifre" sqref="C5">
      <formula1>1000</formula1>
      <formula2>8991231999999</formula2>
    </dataValidation>
    <dataValidation type="custom" operator="greaterThan" allowBlank="1" showInputMessage="1" showErrorMessage="1" prompt="Numărul de telefon se scrie pe 10 cifre, fără prefixul de ţară sau separatori (fără - , . / sau alte caractere).&#10;&#10;Folosiţi caracterul:  #  dacă celula trebuie să rămână goală" errorTitle="Atenţie !!!" error="Câmp obligatoriu.&#10;Lungimea de 10 cifre sau un singur caracter #" sqref="C18 C40">
      <formula1>OR(C18="#",LEN(TRIM(T(C18)))=10)</formula1>
    </dataValidation>
  </dataValidations>
  <printOptions/>
  <pageMargins left="1.1811023622047245" right="0.5905511811023623" top="0.2362204724409449" bottom="0.2362204724409449" header="0.2362204724409449" footer="0.2362204724409449"/>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6"/>
  </sheetPr>
  <dimension ref="A1:G29"/>
  <sheetViews>
    <sheetView showGridLines="0" showZeros="0" showOutlineSymbols="0" zoomScalePageLayoutView="0" workbookViewId="0" topLeftCell="A4">
      <pane ySplit="3" topLeftCell="A7" activePane="bottomLeft" state="frozen"/>
      <selection pane="topLeft" activeCell="K11" sqref="K11"/>
      <selection pane="bottomLeft" activeCell="D11" sqref="D11"/>
    </sheetView>
  </sheetViews>
  <sheetFormatPr defaultColWidth="9.140625" defaultRowHeight="12.75"/>
  <cols>
    <col min="1" max="1" width="7.28125" style="156" customWidth="1"/>
    <col min="2" max="2" width="58.00390625" style="156" customWidth="1"/>
    <col min="3" max="3" width="40.00390625" style="156" customWidth="1"/>
    <col min="4" max="4" width="6.7109375" style="161" bestFit="1" customWidth="1"/>
    <col min="5" max="5" width="8.421875" style="161" bestFit="1" customWidth="1"/>
    <col min="6" max="6" width="7.421875" style="156" customWidth="1"/>
    <col min="7" max="7" width="7.8515625" style="205" customWidth="1"/>
    <col min="8" max="50" width="3.140625" style="156" customWidth="1"/>
    <col min="51" max="16384" width="9.140625" style="156" customWidth="1"/>
  </cols>
  <sheetData>
    <row r="1" spans="1:7" ht="12.75">
      <c r="A1" s="155" t="str">
        <f>"Furnizor de investigatii paraclinice de radiologie-imagistica medicală: "&amp;Furn_Den</f>
        <v>Furnizor de investigatii paraclinice de radiologie-imagistica medicală: </v>
      </c>
      <c r="D1" s="156"/>
      <c r="E1" s="156"/>
      <c r="G1" s="157"/>
    </row>
    <row r="2" spans="1:7" ht="12.75">
      <c r="A2" s="156" t="str">
        <f>"Punct de lucru: "&amp;PL_Den</f>
        <v>Punct de lucru: </v>
      </c>
      <c r="D2" s="156"/>
      <c r="E2" s="156"/>
      <c r="G2" s="157"/>
    </row>
    <row r="3" spans="2:7" ht="12.75">
      <c r="B3" s="158"/>
      <c r="C3" s="159"/>
      <c r="D3" s="160"/>
      <c r="G3" s="157"/>
    </row>
    <row r="4" spans="1:7" ht="15.75">
      <c r="A4" s="334" t="s">
        <v>49</v>
      </c>
      <c r="B4" s="334"/>
      <c r="C4" s="334"/>
      <c r="D4" s="334"/>
      <c r="E4" s="334"/>
      <c r="G4" s="162"/>
    </row>
    <row r="5" spans="2:7" ht="5.25" customHeight="1">
      <c r="B5" s="163"/>
      <c r="D5" s="156"/>
      <c r="G5" s="157"/>
    </row>
    <row r="6" spans="1:7" ht="12.75">
      <c r="A6" s="164" t="s">
        <v>16</v>
      </c>
      <c r="B6" s="335" t="s">
        <v>6</v>
      </c>
      <c r="C6" s="336"/>
      <c r="D6" s="165" t="s">
        <v>56</v>
      </c>
      <c r="E6" s="166" t="s">
        <v>12</v>
      </c>
      <c r="G6" s="167" t="s">
        <v>203</v>
      </c>
    </row>
    <row r="7" spans="1:7" ht="12.75" customHeight="1">
      <c r="A7" s="342" t="s">
        <v>13</v>
      </c>
      <c r="B7" s="340" t="s">
        <v>9</v>
      </c>
      <c r="C7" s="170" t="s">
        <v>10</v>
      </c>
      <c r="D7" s="211"/>
      <c r="E7" s="207">
        <f aca="true" t="shared" si="0" ref="E7:E12">IF(D7="DA",G7,"")</f>
      </c>
      <c r="F7" s="171"/>
      <c r="G7" s="206">
        <v>8</v>
      </c>
    </row>
    <row r="8" spans="1:7" ht="25.5">
      <c r="A8" s="343"/>
      <c r="B8" s="341"/>
      <c r="C8" s="174" t="s">
        <v>11</v>
      </c>
      <c r="D8" s="13"/>
      <c r="E8" s="208">
        <f t="shared" si="0"/>
      </c>
      <c r="G8" s="206">
        <v>10</v>
      </c>
    </row>
    <row r="9" spans="1:7" ht="24.75" customHeight="1" hidden="1">
      <c r="A9" s="175"/>
      <c r="B9" s="173"/>
      <c r="C9" s="176"/>
      <c r="D9" s="127"/>
      <c r="E9" s="209">
        <f t="shared" si="0"/>
      </c>
      <c r="G9" s="206"/>
    </row>
    <row r="10" spans="1:7" ht="76.5">
      <c r="A10" s="177" t="s">
        <v>14</v>
      </c>
      <c r="B10" s="178" t="s">
        <v>65</v>
      </c>
      <c r="C10" s="179" t="s">
        <v>210</v>
      </c>
      <c r="D10" s="13"/>
      <c r="E10" s="209">
        <f t="shared" si="0"/>
      </c>
      <c r="G10" s="206">
        <v>10</v>
      </c>
    </row>
    <row r="11" spans="1:7" ht="38.25">
      <c r="A11" s="168" t="s">
        <v>15</v>
      </c>
      <c r="B11" s="169" t="s">
        <v>7</v>
      </c>
      <c r="C11" s="180" t="s">
        <v>189</v>
      </c>
      <c r="D11" s="13"/>
      <c r="E11" s="207">
        <f t="shared" si="0"/>
      </c>
      <c r="G11" s="206">
        <v>2</v>
      </c>
    </row>
    <row r="12" spans="1:7" ht="12.75" customHeight="1">
      <c r="A12" s="172"/>
      <c r="B12" s="181"/>
      <c r="C12" s="182" t="s">
        <v>190</v>
      </c>
      <c r="D12" s="13"/>
      <c r="E12" s="208">
        <f t="shared" si="0"/>
      </c>
      <c r="G12" s="206">
        <v>5</v>
      </c>
    </row>
    <row r="13" spans="1:7" ht="12.75" customHeight="1">
      <c r="A13" s="183"/>
      <c r="B13" s="337" t="s">
        <v>8</v>
      </c>
      <c r="C13" s="338"/>
      <c r="D13" s="339"/>
      <c r="E13" s="210">
        <f>SUM(E7:E12)</f>
        <v>0</v>
      </c>
      <c r="G13" s="206"/>
    </row>
    <row r="14" spans="1:7" ht="12.75" customHeight="1">
      <c r="A14" s="184"/>
      <c r="B14" s="185"/>
      <c r="C14" s="186"/>
      <c r="D14" s="187"/>
      <c r="E14" s="188"/>
      <c r="G14" s="157"/>
    </row>
    <row r="15" spans="1:7" ht="12.75">
      <c r="A15" s="156" t="s">
        <v>17</v>
      </c>
      <c r="B15" s="345" t="s">
        <v>18</v>
      </c>
      <c r="C15" s="345"/>
      <c r="D15" s="345"/>
      <c r="E15" s="345"/>
      <c r="G15" s="157"/>
    </row>
    <row r="16" spans="2:7" ht="12.75">
      <c r="B16" s="345"/>
      <c r="C16" s="345"/>
      <c r="D16" s="345"/>
      <c r="E16" s="345"/>
      <c r="G16" s="157"/>
    </row>
    <row r="17" spans="2:7" ht="12.75">
      <c r="B17" s="349" t="s">
        <v>191</v>
      </c>
      <c r="C17" s="349"/>
      <c r="D17" s="349"/>
      <c r="E17" s="349"/>
      <c r="G17" s="157"/>
    </row>
    <row r="18" spans="2:7" ht="12.75">
      <c r="B18" s="349"/>
      <c r="C18" s="349"/>
      <c r="D18" s="349"/>
      <c r="E18" s="349"/>
      <c r="G18" s="157"/>
    </row>
    <row r="19" spans="2:7" ht="12.75">
      <c r="B19" s="348" t="s">
        <v>209</v>
      </c>
      <c r="C19" s="348"/>
      <c r="D19" s="348"/>
      <c r="E19" s="348"/>
      <c r="G19" s="157"/>
    </row>
    <row r="20" spans="2:7" ht="12.75">
      <c r="B20" s="190"/>
      <c r="C20" s="190"/>
      <c r="D20" s="190"/>
      <c r="E20" s="190"/>
      <c r="G20" s="157"/>
    </row>
    <row r="21" spans="2:7" ht="12.75">
      <c r="B21" s="190"/>
      <c r="C21" s="190"/>
      <c r="D21" s="190"/>
      <c r="E21" s="190"/>
      <c r="G21" s="157"/>
    </row>
    <row r="22" spans="1:5" s="195" customFormat="1" ht="15.75">
      <c r="A22" s="347" t="s">
        <v>0</v>
      </c>
      <c r="B22" s="347"/>
      <c r="C22" s="192"/>
      <c r="D22" s="193"/>
      <c r="E22" s="194"/>
    </row>
    <row r="23" spans="1:5" s="195" customFormat="1" ht="15.75">
      <c r="A23" s="344" t="s">
        <v>2</v>
      </c>
      <c r="B23" s="344"/>
      <c r="C23" s="197"/>
      <c r="D23" s="193"/>
      <c r="E23" s="194"/>
    </row>
    <row r="24" spans="1:5" s="195" customFormat="1" ht="15.75">
      <c r="A24" s="344"/>
      <c r="B24" s="344"/>
      <c r="C24" s="198"/>
      <c r="D24" s="197"/>
      <c r="E24" s="194"/>
    </row>
    <row r="25" spans="1:5" s="195" customFormat="1" ht="15.75">
      <c r="A25" s="344" t="str">
        <f>UPPER(Furn_ReprLeg_Nume)&amp;"  "&amp;Furn_ReprLeg_PreNume</f>
        <v>  </v>
      </c>
      <c r="B25" s="344"/>
      <c r="C25" s="198"/>
      <c r="D25" s="191"/>
      <c r="E25" s="194"/>
    </row>
    <row r="26" spans="1:5" s="202" customFormat="1" ht="11.25">
      <c r="A26" s="346" t="s">
        <v>99</v>
      </c>
      <c r="B26" s="346"/>
      <c r="C26" s="200"/>
      <c r="D26" s="199"/>
      <c r="E26" s="201"/>
    </row>
    <row r="27" spans="1:5" s="195" customFormat="1" ht="15.75">
      <c r="A27" s="198"/>
      <c r="B27" s="196"/>
      <c r="C27" s="196" t="s">
        <v>1</v>
      </c>
      <c r="D27" s="196"/>
      <c r="E27" s="194"/>
    </row>
    <row r="28" spans="2:5" s="195" customFormat="1" ht="15.75">
      <c r="B28" s="203"/>
      <c r="C28" s="204">
        <f>Data_Compl</f>
        <v>0</v>
      </c>
      <c r="D28" s="196"/>
      <c r="E28" s="194"/>
    </row>
    <row r="29" ht="12.75">
      <c r="B29" s="161"/>
    </row>
  </sheetData>
  <sheetProtection password="DCB6" sheet="1" selectLockedCells="1" autoFilter="0"/>
  <mergeCells count="14">
    <mergeCell ref="A26:B26"/>
    <mergeCell ref="A24:B24"/>
    <mergeCell ref="A23:B23"/>
    <mergeCell ref="A22:B22"/>
    <mergeCell ref="B19:E19"/>
    <mergeCell ref="B17:E18"/>
    <mergeCell ref="A4:E4"/>
    <mergeCell ref="B6:C6"/>
    <mergeCell ref="B13:D13"/>
    <mergeCell ref="B7:B8"/>
    <mergeCell ref="A7:A8"/>
    <mergeCell ref="A25:B25"/>
    <mergeCell ref="B15:E15"/>
    <mergeCell ref="B16:E16"/>
  </mergeCells>
  <conditionalFormatting sqref="D7:D12">
    <cfRule type="containsBlanks" priority="1" dxfId="22" stopIfTrue="1">
      <formula>LEN(TRIM(D7))=0</formula>
    </cfRule>
  </conditionalFormatting>
  <dataValidations count="1">
    <dataValidation type="list" showInputMessage="1" showErrorMessage="1" errorTitle="Atenţie !!!" error="Valoarea se alege din listă folosind butonul cu săgeată din stânga.&#10;Nu se admit alte valori." sqref="D7:D12">
      <formula1>"DA,NU"</formula1>
    </dataValidation>
  </dataValidations>
  <printOptions/>
  <pageMargins left="0.75" right="0.47" top="0.22" bottom="0.22" header="0.26" footer="0.2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46"/>
  </sheetPr>
  <dimension ref="A1:AJ40"/>
  <sheetViews>
    <sheetView showGridLines="0" showZeros="0" showOutlineSymbols="0" zoomScalePageLayoutView="0" workbookViewId="0" topLeftCell="A4">
      <pane xSplit="2" ySplit="4" topLeftCell="C8" activePane="bottomRight" state="frozen"/>
      <selection pane="topLeft" activeCell="B8" sqref="B8"/>
      <selection pane="topRight" activeCell="B8" sqref="B8"/>
      <selection pane="bottomLeft" activeCell="B8" sqref="B8"/>
      <selection pane="bottomRight" activeCell="J8" sqref="J8"/>
    </sheetView>
  </sheetViews>
  <sheetFormatPr defaultColWidth="14.57421875" defaultRowHeight="12.75" zeroHeight="1"/>
  <cols>
    <col min="1" max="1" width="5.8515625" style="5" customWidth="1"/>
    <col min="2" max="2" width="18.00390625" style="5" customWidth="1"/>
    <col min="3" max="3" width="12.140625" style="5" bestFit="1" customWidth="1"/>
    <col min="4" max="4" width="40.140625" style="5" customWidth="1"/>
    <col min="5" max="5" width="20.28125" style="5" bestFit="1" customWidth="1"/>
    <col min="6" max="6" width="8.7109375" style="5" bestFit="1" customWidth="1"/>
    <col min="7" max="8" width="11.8515625" style="5" bestFit="1" customWidth="1"/>
    <col min="9" max="9" width="13.00390625" style="5" customWidth="1"/>
    <col min="10" max="10" width="11.140625" style="5" customWidth="1"/>
    <col min="11" max="11" width="9.8515625" style="5" customWidth="1"/>
    <col min="12" max="12" width="10.57421875" style="5" customWidth="1"/>
    <col min="13" max="13" width="13.00390625" style="5" customWidth="1"/>
    <col min="14" max="14" width="11.140625" style="5" customWidth="1"/>
    <col min="15" max="15" width="11.8515625" style="5" bestFit="1" customWidth="1"/>
    <col min="16" max="16" width="9.421875" style="5" bestFit="1" customWidth="1"/>
    <col min="17" max="17" width="10.28125" style="5" bestFit="1" customWidth="1"/>
    <col min="18" max="250" width="3.57421875" style="5" customWidth="1"/>
    <col min="251" max="251" width="10.7109375" style="5" customWidth="1"/>
    <col min="252" max="252" width="7.57421875" style="5" customWidth="1"/>
    <col min="253" max="253" width="9.8515625" style="5" customWidth="1"/>
    <col min="254" max="254" width="11.57421875" style="5" customWidth="1"/>
    <col min="255" max="255" width="12.140625" style="5" customWidth="1"/>
    <col min="256" max="16384" width="14.57421875" style="5" customWidth="1"/>
  </cols>
  <sheetData>
    <row r="1" spans="1:10" ht="13.5" thickTop="1">
      <c r="A1" s="8" t="str">
        <f>"Furnizor de investigatii paraclinice de radiologie-imagistica medicală: "&amp;Furn_Den</f>
        <v>Furnizor de investigatii paraclinice de radiologie-imagistica medicală: </v>
      </c>
      <c r="B1" s="1"/>
      <c r="C1" s="2"/>
      <c r="D1" s="9"/>
      <c r="E1" s="10"/>
      <c r="J1" s="72" t="str">
        <f>IF(V8=15,ROUND(G1/6*VLOOKUP(F1,Cat_Pers_Pct,2,0),2),"Incomplet")</f>
        <v>Incomplet</v>
      </c>
    </row>
    <row r="2" spans="1:5" ht="12.75">
      <c r="A2" t="str">
        <f>"Punct de lucru: "&amp;PL_Den</f>
        <v>Punct de lucru: </v>
      </c>
      <c r="B2" s="1"/>
      <c r="C2" s="2"/>
      <c r="D2" s="9"/>
      <c r="E2" s="10"/>
    </row>
    <row r="3" ht="12.75">
      <c r="A3"/>
    </row>
    <row r="4" spans="1:36" ht="11.25">
      <c r="A4" s="369" t="s">
        <v>50</v>
      </c>
      <c r="B4" s="369"/>
      <c r="C4" s="369"/>
      <c r="D4" s="369"/>
      <c r="E4" s="369"/>
      <c r="F4" s="369"/>
      <c r="G4" s="369"/>
      <c r="H4" s="369"/>
      <c r="I4" s="367" t="s">
        <v>446</v>
      </c>
      <c r="J4" s="364" t="s">
        <v>447</v>
      </c>
      <c r="K4" s="365"/>
      <c r="L4" s="365"/>
      <c r="M4" s="365"/>
      <c r="N4" s="365"/>
      <c r="O4" s="365"/>
      <c r="P4" s="365"/>
      <c r="Q4" s="365"/>
      <c r="S4" s="131"/>
      <c r="T4" s="131"/>
      <c r="U4" s="131"/>
      <c r="V4" s="131"/>
      <c r="W4" s="131"/>
      <c r="X4" s="131"/>
      <c r="Y4" s="131"/>
      <c r="Z4" s="131"/>
      <c r="AA4" s="131"/>
      <c r="AB4" s="131"/>
      <c r="AC4" s="131"/>
      <c r="AD4" s="131"/>
      <c r="AE4" s="131"/>
      <c r="AF4" s="131"/>
      <c r="AG4" s="131"/>
      <c r="AH4" s="131"/>
      <c r="AI4" s="131"/>
      <c r="AJ4" s="131"/>
    </row>
    <row r="5" spans="1:17" ht="12" thickBot="1">
      <c r="A5" s="370"/>
      <c r="B5" s="370"/>
      <c r="C5" s="370"/>
      <c r="D5" s="370"/>
      <c r="E5" s="370"/>
      <c r="F5" s="370"/>
      <c r="G5" s="370"/>
      <c r="H5" s="370"/>
      <c r="I5" s="368"/>
      <c r="J5" s="366"/>
      <c r="K5" s="366"/>
      <c r="L5" s="366"/>
      <c r="M5" s="366"/>
      <c r="N5" s="366"/>
      <c r="O5" s="366"/>
      <c r="P5" s="366"/>
      <c r="Q5" s="366"/>
    </row>
    <row r="6" spans="1:34" s="6" customFormat="1" ht="32.25" customHeight="1" thickTop="1">
      <c r="A6" s="354" t="s">
        <v>103</v>
      </c>
      <c r="B6" s="356" t="s">
        <v>19</v>
      </c>
      <c r="C6" s="356" t="s">
        <v>20</v>
      </c>
      <c r="D6" s="356" t="s">
        <v>32</v>
      </c>
      <c r="E6" s="356" t="s">
        <v>188</v>
      </c>
      <c r="F6" s="356" t="s">
        <v>41</v>
      </c>
      <c r="G6" s="356" t="s">
        <v>105</v>
      </c>
      <c r="H6" s="371" t="s">
        <v>12</v>
      </c>
      <c r="I6" s="358" t="s">
        <v>21</v>
      </c>
      <c r="J6" s="360" t="s">
        <v>194</v>
      </c>
      <c r="K6" s="360"/>
      <c r="L6" s="360"/>
      <c r="M6" s="362" t="s">
        <v>22</v>
      </c>
      <c r="N6" s="363"/>
      <c r="O6" s="363"/>
      <c r="P6" s="360" t="s">
        <v>23</v>
      </c>
      <c r="Q6" s="361"/>
      <c r="S6" s="352" t="s">
        <v>156</v>
      </c>
      <c r="T6" s="350" t="s">
        <v>157</v>
      </c>
      <c r="U6" s="351"/>
      <c r="V6" s="351"/>
      <c r="W6" s="351"/>
      <c r="X6" s="351"/>
      <c r="Y6" s="351"/>
      <c r="Z6" s="351"/>
      <c r="AA6" s="351"/>
      <c r="AB6" s="351"/>
      <c r="AC6" s="351"/>
      <c r="AD6" s="351"/>
      <c r="AE6" s="351"/>
      <c r="AF6" s="351"/>
      <c r="AG6" s="351"/>
      <c r="AH6" s="351"/>
    </row>
    <row r="7" spans="1:35" ht="13.5" customHeight="1" thickBot="1">
      <c r="A7" s="355"/>
      <c r="B7" s="357"/>
      <c r="C7" s="357"/>
      <c r="D7" s="357"/>
      <c r="E7" s="357"/>
      <c r="F7" s="357"/>
      <c r="G7" s="357"/>
      <c r="H7" s="372"/>
      <c r="I7" s="359"/>
      <c r="J7" s="106" t="s">
        <v>24</v>
      </c>
      <c r="K7" s="107" t="s">
        <v>30</v>
      </c>
      <c r="L7" s="107" t="s">
        <v>31</v>
      </c>
      <c r="M7" s="106" t="s">
        <v>24</v>
      </c>
      <c r="N7" s="106" t="s">
        <v>25</v>
      </c>
      <c r="O7" s="106" t="s">
        <v>26</v>
      </c>
      <c r="P7" s="108" t="s">
        <v>27</v>
      </c>
      <c r="Q7" s="109" t="s">
        <v>28</v>
      </c>
      <c r="S7" s="353"/>
      <c r="T7" s="78"/>
      <c r="U7" s="78" t="s">
        <v>131</v>
      </c>
      <c r="V7" s="78" t="s">
        <v>132</v>
      </c>
      <c r="W7" s="78" t="s">
        <v>133</v>
      </c>
      <c r="X7" s="78" t="s">
        <v>134</v>
      </c>
      <c r="Y7" s="78" t="s">
        <v>135</v>
      </c>
      <c r="Z7" s="78" t="s">
        <v>136</v>
      </c>
      <c r="AA7" s="78" t="s">
        <v>138</v>
      </c>
      <c r="AB7" s="78" t="s">
        <v>139</v>
      </c>
      <c r="AC7" s="78" t="s">
        <v>140</v>
      </c>
      <c r="AD7" s="78" t="s">
        <v>141</v>
      </c>
      <c r="AE7" s="78" t="s">
        <v>142</v>
      </c>
      <c r="AF7" s="78" t="s">
        <v>143</v>
      </c>
      <c r="AG7" s="78" t="s">
        <v>144</v>
      </c>
      <c r="AH7" s="78" t="s">
        <v>145</v>
      </c>
      <c r="AI7" s="78" t="s">
        <v>146</v>
      </c>
    </row>
    <row r="8" spans="1:35" s="97" customFormat="1" ht="13.5" customHeight="1" thickBot="1" thickTop="1">
      <c r="A8" s="93">
        <v>1</v>
      </c>
      <c r="B8" s="94" t="s">
        <v>449</v>
      </c>
      <c r="C8" s="95">
        <v>2750714264378</v>
      </c>
      <c r="D8" s="94" t="s">
        <v>204</v>
      </c>
      <c r="E8" s="154">
        <v>15</v>
      </c>
      <c r="F8" s="96" t="s">
        <v>450</v>
      </c>
      <c r="G8" s="96"/>
      <c r="H8" s="298" t="str">
        <f aca="true" t="shared" si="0" ref="H8:H30">IF(A8=0,0,IF(T8=15,IF(ISNA(VLOOKUP(D8,Cat_Pers_Pct,2,0)),"Categ.Eronată",ROUND(E8/S8*VLOOKUP(D8,Cat_Pers_Pct,2,0),2)),"Date Incomplete"))</f>
        <v>Date Incomplete</v>
      </c>
      <c r="I8" s="110"/>
      <c r="J8" s="75"/>
      <c r="K8" s="113"/>
      <c r="L8" s="114"/>
      <c r="M8" s="128"/>
      <c r="N8" s="114"/>
      <c r="O8" s="115"/>
      <c r="P8" s="94"/>
      <c r="Q8" s="111"/>
      <c r="S8" s="98">
        <f>IF(ISNA(VLOOKUP(D8,Cat_Pers_Pct,3,0)),0,VLOOKUP(D8,Cat_Pers_Pct,3,0))</f>
        <v>35</v>
      </c>
      <c r="T8" s="99">
        <f>SUM(U8:AI8)</f>
        <v>5</v>
      </c>
      <c r="U8" s="100">
        <f aca="true" t="shared" si="1" ref="U8:Z8">IF(LEN(TRIM(B8))&gt;0,1,0)</f>
        <v>1</v>
      </c>
      <c r="V8" s="100">
        <f t="shared" si="1"/>
        <v>1</v>
      </c>
      <c r="W8" s="100">
        <f t="shared" si="1"/>
        <v>1</v>
      </c>
      <c r="X8" s="100">
        <f t="shared" si="1"/>
        <v>1</v>
      </c>
      <c r="Y8" s="100">
        <f t="shared" si="1"/>
        <v>1</v>
      </c>
      <c r="Z8" s="100">
        <f t="shared" si="1"/>
        <v>0</v>
      </c>
      <c r="AA8" s="100">
        <f aca="true" t="shared" si="2" ref="AA8:AC9">IF(LEN(TRIM(I8))&gt;0,1,0)</f>
        <v>0</v>
      </c>
      <c r="AB8" s="100">
        <f t="shared" si="2"/>
        <v>0</v>
      </c>
      <c r="AC8" s="100">
        <f t="shared" si="2"/>
        <v>0</v>
      </c>
      <c r="AD8" s="100">
        <f aca="true" t="shared" si="3" ref="AD8:AI8">IF(LEN(TRIM(L8))&gt;0,1,0)</f>
        <v>0</v>
      </c>
      <c r="AE8" s="100">
        <f t="shared" si="3"/>
        <v>0</v>
      </c>
      <c r="AF8" s="100">
        <f t="shared" si="3"/>
        <v>0</v>
      </c>
      <c r="AG8" s="100">
        <f t="shared" si="3"/>
        <v>0</v>
      </c>
      <c r="AH8" s="100">
        <f t="shared" si="3"/>
        <v>0</v>
      </c>
      <c r="AI8" s="100">
        <f t="shared" si="3"/>
        <v>0</v>
      </c>
    </row>
    <row r="9" spans="1:35" s="73" customFormat="1" ht="13.5" customHeight="1" thickBot="1" thickTop="1">
      <c r="A9" s="74">
        <f>IF(AND(LEN(TRIM(B9))&gt;0,A8&gt;0),A8+1,0)</f>
        <v>0</v>
      </c>
      <c r="B9" s="75"/>
      <c r="C9" s="86"/>
      <c r="D9" s="76"/>
      <c r="E9" s="103"/>
      <c r="F9" s="77"/>
      <c r="G9" s="77"/>
      <c r="H9" s="298">
        <f t="shared" si="0"/>
        <v>0</v>
      </c>
      <c r="I9" s="112"/>
      <c r="J9" s="75"/>
      <c r="K9" s="113"/>
      <c r="L9" s="114"/>
      <c r="M9" s="129"/>
      <c r="N9" s="114"/>
      <c r="O9" s="115"/>
      <c r="P9" s="75"/>
      <c r="Q9" s="116"/>
      <c r="S9" s="81">
        <f>IF(ISNA(VLOOKUP(D9,Cat_Pers_Pct,3,0)),0,VLOOKUP(D9,Cat_Pers_Pct,3,0))</f>
        <v>0</v>
      </c>
      <c r="T9" s="80">
        <f>SUM(U9:AI9)</f>
        <v>0</v>
      </c>
      <c r="U9" s="79">
        <f aca="true" t="shared" si="4" ref="U9:Z9">IF(LEN(TRIM(B9))&gt;0,1,0)</f>
        <v>0</v>
      </c>
      <c r="V9" s="79">
        <f t="shared" si="4"/>
        <v>0</v>
      </c>
      <c r="W9" s="79">
        <f t="shared" si="4"/>
        <v>0</v>
      </c>
      <c r="X9" s="79">
        <f t="shared" si="4"/>
        <v>0</v>
      </c>
      <c r="Y9" s="79">
        <f t="shared" si="4"/>
        <v>0</v>
      </c>
      <c r="Z9" s="79">
        <f t="shared" si="4"/>
        <v>0</v>
      </c>
      <c r="AA9" s="79">
        <f t="shared" si="2"/>
        <v>0</v>
      </c>
      <c r="AB9" s="79">
        <f t="shared" si="2"/>
        <v>0</v>
      </c>
      <c r="AC9" s="79">
        <f t="shared" si="2"/>
        <v>0</v>
      </c>
      <c r="AD9" s="79">
        <f aca="true" t="shared" si="5" ref="AD9:AI9">IF(LEN(TRIM(L9))&gt;0,1,0)</f>
        <v>0</v>
      </c>
      <c r="AE9" s="79">
        <f t="shared" si="5"/>
        <v>0</v>
      </c>
      <c r="AF9" s="79">
        <f t="shared" si="5"/>
        <v>0</v>
      </c>
      <c r="AG9" s="79">
        <f t="shared" si="5"/>
        <v>0</v>
      </c>
      <c r="AH9" s="79">
        <f t="shared" si="5"/>
        <v>0</v>
      </c>
      <c r="AI9" s="79">
        <f t="shared" si="5"/>
        <v>0</v>
      </c>
    </row>
    <row r="10" spans="1:35" s="73" customFormat="1" ht="13.5" customHeight="1" thickBot="1" thickTop="1">
      <c r="A10" s="74">
        <f aca="true" t="shared" si="6" ref="A10:A30">IF(AND(LEN(TRIM(B10))&gt;0,A9&gt;0),A9+1,0)</f>
        <v>0</v>
      </c>
      <c r="B10" s="75"/>
      <c r="C10" s="86"/>
      <c r="D10" s="76"/>
      <c r="E10" s="103"/>
      <c r="F10" s="77"/>
      <c r="G10" s="77"/>
      <c r="H10" s="298">
        <f t="shared" si="0"/>
        <v>0</v>
      </c>
      <c r="I10" s="112"/>
      <c r="J10" s="75"/>
      <c r="K10" s="113"/>
      <c r="L10" s="114"/>
      <c r="M10" s="129"/>
      <c r="N10" s="114"/>
      <c r="O10" s="115"/>
      <c r="P10" s="75"/>
      <c r="Q10" s="116"/>
      <c r="S10" s="81">
        <f aca="true" t="shared" si="7" ref="S10:S23">IF(ISNA(VLOOKUP(D10,Cat_Pers_Pct,3,0)),0,VLOOKUP(D10,Cat_Pers_Pct,3,0))</f>
        <v>0</v>
      </c>
      <c r="T10" s="80">
        <f aca="true" t="shared" si="8" ref="T10:T23">SUM(U10:AI10)</f>
        <v>0</v>
      </c>
      <c r="U10" s="79">
        <f aca="true" t="shared" si="9" ref="U10:U23">IF(LEN(TRIM(B10))&gt;0,1,0)</f>
        <v>0</v>
      </c>
      <c r="V10" s="79">
        <f aca="true" t="shared" si="10" ref="V10:V23">IF(LEN(TRIM(C10))&gt;0,1,0)</f>
        <v>0</v>
      </c>
      <c r="W10" s="79">
        <f aca="true" t="shared" si="11" ref="W10:W23">IF(LEN(TRIM(D10))&gt;0,1,0)</f>
        <v>0</v>
      </c>
      <c r="X10" s="79">
        <f aca="true" t="shared" si="12" ref="X10:X23">IF(LEN(TRIM(E10))&gt;0,1,0)</f>
        <v>0</v>
      </c>
      <c r="Y10" s="79">
        <f aca="true" t="shared" si="13" ref="Y10:Y23">IF(LEN(TRIM(F10))&gt;0,1,0)</f>
        <v>0</v>
      </c>
      <c r="Z10" s="79">
        <f aca="true" t="shared" si="14" ref="Z10:Z23">IF(LEN(TRIM(G10))&gt;0,1,0)</f>
        <v>0</v>
      </c>
      <c r="AA10" s="79">
        <f aca="true" t="shared" si="15" ref="AA10:AA23">IF(LEN(TRIM(I10))&gt;0,1,0)</f>
        <v>0</v>
      </c>
      <c r="AB10" s="79">
        <f aca="true" t="shared" si="16" ref="AB10:AB23">IF(LEN(TRIM(J10))&gt;0,1,0)</f>
        <v>0</v>
      </c>
      <c r="AC10" s="79">
        <f aca="true" t="shared" si="17" ref="AC10:AC23">IF(LEN(TRIM(K10))&gt;0,1,0)</f>
        <v>0</v>
      </c>
      <c r="AD10" s="79">
        <f aca="true" t="shared" si="18" ref="AD10:AD23">IF(LEN(TRIM(L10))&gt;0,1,0)</f>
        <v>0</v>
      </c>
      <c r="AE10" s="79">
        <f aca="true" t="shared" si="19" ref="AE10:AE23">IF(LEN(TRIM(M10))&gt;0,1,0)</f>
        <v>0</v>
      </c>
      <c r="AF10" s="79">
        <f aca="true" t="shared" si="20" ref="AF10:AF23">IF(LEN(TRIM(N10))&gt;0,1,0)</f>
        <v>0</v>
      </c>
      <c r="AG10" s="79">
        <f aca="true" t="shared" si="21" ref="AG10:AG23">IF(LEN(TRIM(O10))&gt;0,1,0)</f>
        <v>0</v>
      </c>
      <c r="AH10" s="79">
        <f aca="true" t="shared" si="22" ref="AH10:AH23">IF(LEN(TRIM(P10))&gt;0,1,0)</f>
        <v>0</v>
      </c>
      <c r="AI10" s="79">
        <f aca="true" t="shared" si="23" ref="AI10:AI23">IF(LEN(TRIM(Q10))&gt;0,1,0)</f>
        <v>0</v>
      </c>
    </row>
    <row r="11" spans="1:35" s="73" customFormat="1" ht="13.5" customHeight="1" thickBot="1" thickTop="1">
      <c r="A11" s="74">
        <f t="shared" si="6"/>
        <v>0</v>
      </c>
      <c r="B11" s="75"/>
      <c r="C11" s="86"/>
      <c r="D11" s="76"/>
      <c r="E11" s="103"/>
      <c r="F11" s="77"/>
      <c r="G11" s="77"/>
      <c r="H11" s="298">
        <f t="shared" si="0"/>
        <v>0</v>
      </c>
      <c r="I11" s="112"/>
      <c r="J11" s="75"/>
      <c r="K11" s="113"/>
      <c r="L11" s="114"/>
      <c r="M11" s="129"/>
      <c r="N11" s="114"/>
      <c r="O11" s="115"/>
      <c r="P11" s="75"/>
      <c r="Q11" s="116"/>
      <c r="S11" s="81">
        <f t="shared" si="7"/>
        <v>0</v>
      </c>
      <c r="T11" s="80">
        <f t="shared" si="8"/>
        <v>0</v>
      </c>
      <c r="U11" s="79">
        <f t="shared" si="9"/>
        <v>0</v>
      </c>
      <c r="V11" s="79">
        <f t="shared" si="10"/>
        <v>0</v>
      </c>
      <c r="W11" s="79">
        <f t="shared" si="11"/>
        <v>0</v>
      </c>
      <c r="X11" s="79">
        <f t="shared" si="12"/>
        <v>0</v>
      </c>
      <c r="Y11" s="79">
        <f t="shared" si="13"/>
        <v>0</v>
      </c>
      <c r="Z11" s="79">
        <f t="shared" si="14"/>
        <v>0</v>
      </c>
      <c r="AA11" s="79">
        <f t="shared" si="15"/>
        <v>0</v>
      </c>
      <c r="AB11" s="79">
        <f t="shared" si="16"/>
        <v>0</v>
      </c>
      <c r="AC11" s="79">
        <f t="shared" si="17"/>
        <v>0</v>
      </c>
      <c r="AD11" s="79">
        <f t="shared" si="18"/>
        <v>0</v>
      </c>
      <c r="AE11" s="79">
        <f t="shared" si="19"/>
        <v>0</v>
      </c>
      <c r="AF11" s="79">
        <f t="shared" si="20"/>
        <v>0</v>
      </c>
      <c r="AG11" s="79">
        <f t="shared" si="21"/>
        <v>0</v>
      </c>
      <c r="AH11" s="79">
        <f t="shared" si="22"/>
        <v>0</v>
      </c>
      <c r="AI11" s="79">
        <f t="shared" si="23"/>
        <v>0</v>
      </c>
    </row>
    <row r="12" spans="1:35" s="73" customFormat="1" ht="13.5" customHeight="1" thickBot="1" thickTop="1">
      <c r="A12" s="74">
        <f t="shared" si="6"/>
        <v>0</v>
      </c>
      <c r="B12" s="75"/>
      <c r="C12" s="86"/>
      <c r="D12" s="76"/>
      <c r="E12" s="103"/>
      <c r="F12" s="77"/>
      <c r="G12" s="77"/>
      <c r="H12" s="298">
        <f t="shared" si="0"/>
        <v>0</v>
      </c>
      <c r="I12" s="112"/>
      <c r="J12" s="75"/>
      <c r="K12" s="113"/>
      <c r="L12" s="114"/>
      <c r="M12" s="129"/>
      <c r="N12" s="114"/>
      <c r="O12" s="115"/>
      <c r="P12" s="75"/>
      <c r="Q12" s="116"/>
      <c r="S12" s="81">
        <f t="shared" si="7"/>
        <v>0</v>
      </c>
      <c r="T12" s="80">
        <f t="shared" si="8"/>
        <v>0</v>
      </c>
      <c r="U12" s="79">
        <f t="shared" si="9"/>
        <v>0</v>
      </c>
      <c r="V12" s="79">
        <f t="shared" si="10"/>
        <v>0</v>
      </c>
      <c r="W12" s="79">
        <f t="shared" si="11"/>
        <v>0</v>
      </c>
      <c r="X12" s="79">
        <f t="shared" si="12"/>
        <v>0</v>
      </c>
      <c r="Y12" s="79">
        <f t="shared" si="13"/>
        <v>0</v>
      </c>
      <c r="Z12" s="79">
        <f t="shared" si="14"/>
        <v>0</v>
      </c>
      <c r="AA12" s="79">
        <f t="shared" si="15"/>
        <v>0</v>
      </c>
      <c r="AB12" s="79">
        <f t="shared" si="16"/>
        <v>0</v>
      </c>
      <c r="AC12" s="79">
        <f t="shared" si="17"/>
        <v>0</v>
      </c>
      <c r="AD12" s="79">
        <f t="shared" si="18"/>
        <v>0</v>
      </c>
      <c r="AE12" s="79">
        <f t="shared" si="19"/>
        <v>0</v>
      </c>
      <c r="AF12" s="79">
        <f t="shared" si="20"/>
        <v>0</v>
      </c>
      <c r="AG12" s="79">
        <f t="shared" si="21"/>
        <v>0</v>
      </c>
      <c r="AH12" s="79">
        <f t="shared" si="22"/>
        <v>0</v>
      </c>
      <c r="AI12" s="79">
        <f t="shared" si="23"/>
        <v>0</v>
      </c>
    </row>
    <row r="13" spans="1:35" s="73" customFormat="1" ht="13.5" customHeight="1" thickBot="1" thickTop="1">
      <c r="A13" s="74">
        <f t="shared" si="6"/>
        <v>0</v>
      </c>
      <c r="B13" s="75"/>
      <c r="C13" s="86"/>
      <c r="D13" s="76"/>
      <c r="E13" s="103"/>
      <c r="F13" s="77"/>
      <c r="G13" s="77"/>
      <c r="H13" s="298">
        <f t="shared" si="0"/>
        <v>0</v>
      </c>
      <c r="I13" s="112"/>
      <c r="J13" s="75"/>
      <c r="K13" s="113"/>
      <c r="L13" s="114"/>
      <c r="M13" s="120"/>
      <c r="N13" s="114"/>
      <c r="O13" s="115"/>
      <c r="P13" s="75"/>
      <c r="Q13" s="116"/>
      <c r="S13" s="81">
        <f t="shared" si="7"/>
        <v>0</v>
      </c>
      <c r="T13" s="80">
        <f t="shared" si="8"/>
        <v>0</v>
      </c>
      <c r="U13" s="79">
        <f t="shared" si="9"/>
        <v>0</v>
      </c>
      <c r="V13" s="79">
        <f t="shared" si="10"/>
        <v>0</v>
      </c>
      <c r="W13" s="79">
        <f t="shared" si="11"/>
        <v>0</v>
      </c>
      <c r="X13" s="79">
        <f t="shared" si="12"/>
        <v>0</v>
      </c>
      <c r="Y13" s="79">
        <f t="shared" si="13"/>
        <v>0</v>
      </c>
      <c r="Z13" s="79">
        <f t="shared" si="14"/>
        <v>0</v>
      </c>
      <c r="AA13" s="79">
        <f t="shared" si="15"/>
        <v>0</v>
      </c>
      <c r="AB13" s="79">
        <f t="shared" si="16"/>
        <v>0</v>
      </c>
      <c r="AC13" s="79">
        <f t="shared" si="17"/>
        <v>0</v>
      </c>
      <c r="AD13" s="79">
        <f t="shared" si="18"/>
        <v>0</v>
      </c>
      <c r="AE13" s="79">
        <f t="shared" si="19"/>
        <v>0</v>
      </c>
      <c r="AF13" s="79">
        <f t="shared" si="20"/>
        <v>0</v>
      </c>
      <c r="AG13" s="79">
        <f t="shared" si="21"/>
        <v>0</v>
      </c>
      <c r="AH13" s="79">
        <f t="shared" si="22"/>
        <v>0</v>
      </c>
      <c r="AI13" s="79">
        <f t="shared" si="23"/>
        <v>0</v>
      </c>
    </row>
    <row r="14" spans="1:35" s="73" customFormat="1" ht="13.5" customHeight="1" thickBot="1" thickTop="1">
      <c r="A14" s="74">
        <f t="shared" si="6"/>
        <v>0</v>
      </c>
      <c r="B14" s="75"/>
      <c r="C14" s="86"/>
      <c r="D14" s="76"/>
      <c r="E14" s="103"/>
      <c r="F14" s="77"/>
      <c r="G14" s="77"/>
      <c r="H14" s="298">
        <f t="shared" si="0"/>
        <v>0</v>
      </c>
      <c r="I14" s="112"/>
      <c r="J14" s="75"/>
      <c r="K14" s="113"/>
      <c r="L14" s="114"/>
      <c r="M14" s="129"/>
      <c r="N14" s="114"/>
      <c r="O14" s="115"/>
      <c r="P14" s="75"/>
      <c r="Q14" s="116"/>
      <c r="S14" s="81">
        <f t="shared" si="7"/>
        <v>0</v>
      </c>
      <c r="T14" s="80">
        <f t="shared" si="8"/>
        <v>0</v>
      </c>
      <c r="U14" s="79">
        <f t="shared" si="9"/>
        <v>0</v>
      </c>
      <c r="V14" s="79">
        <f t="shared" si="10"/>
        <v>0</v>
      </c>
      <c r="W14" s="79">
        <f t="shared" si="11"/>
        <v>0</v>
      </c>
      <c r="X14" s="79">
        <f t="shared" si="12"/>
        <v>0</v>
      </c>
      <c r="Y14" s="79">
        <f t="shared" si="13"/>
        <v>0</v>
      </c>
      <c r="Z14" s="79">
        <f t="shared" si="14"/>
        <v>0</v>
      </c>
      <c r="AA14" s="79">
        <f t="shared" si="15"/>
        <v>0</v>
      </c>
      <c r="AB14" s="79">
        <f t="shared" si="16"/>
        <v>0</v>
      </c>
      <c r="AC14" s="79">
        <f t="shared" si="17"/>
        <v>0</v>
      </c>
      <c r="AD14" s="79">
        <f t="shared" si="18"/>
        <v>0</v>
      </c>
      <c r="AE14" s="79">
        <f t="shared" si="19"/>
        <v>0</v>
      </c>
      <c r="AF14" s="79">
        <f t="shared" si="20"/>
        <v>0</v>
      </c>
      <c r="AG14" s="79">
        <f t="shared" si="21"/>
        <v>0</v>
      </c>
      <c r="AH14" s="79">
        <f t="shared" si="22"/>
        <v>0</v>
      </c>
      <c r="AI14" s="79">
        <f t="shared" si="23"/>
        <v>0</v>
      </c>
    </row>
    <row r="15" spans="1:35" s="73" customFormat="1" ht="13.5" customHeight="1" thickBot="1" thickTop="1">
      <c r="A15" s="74">
        <f t="shared" si="6"/>
        <v>0</v>
      </c>
      <c r="B15" s="75"/>
      <c r="C15" s="86"/>
      <c r="D15" s="76"/>
      <c r="E15" s="103"/>
      <c r="F15" s="77"/>
      <c r="G15" s="77"/>
      <c r="H15" s="298">
        <f t="shared" si="0"/>
        <v>0</v>
      </c>
      <c r="I15" s="112"/>
      <c r="J15" s="75"/>
      <c r="K15" s="113"/>
      <c r="L15" s="114"/>
      <c r="M15" s="129"/>
      <c r="N15" s="114"/>
      <c r="O15" s="115"/>
      <c r="P15" s="75"/>
      <c r="Q15" s="116"/>
      <c r="S15" s="81">
        <f t="shared" si="7"/>
        <v>0</v>
      </c>
      <c r="T15" s="80">
        <f t="shared" si="8"/>
        <v>0</v>
      </c>
      <c r="U15" s="79">
        <f t="shared" si="9"/>
        <v>0</v>
      </c>
      <c r="V15" s="79">
        <f t="shared" si="10"/>
        <v>0</v>
      </c>
      <c r="W15" s="79">
        <f t="shared" si="11"/>
        <v>0</v>
      </c>
      <c r="X15" s="79">
        <f t="shared" si="12"/>
        <v>0</v>
      </c>
      <c r="Y15" s="79">
        <f t="shared" si="13"/>
        <v>0</v>
      </c>
      <c r="Z15" s="79">
        <f t="shared" si="14"/>
        <v>0</v>
      </c>
      <c r="AA15" s="79">
        <f t="shared" si="15"/>
        <v>0</v>
      </c>
      <c r="AB15" s="79">
        <f t="shared" si="16"/>
        <v>0</v>
      </c>
      <c r="AC15" s="79">
        <f t="shared" si="17"/>
        <v>0</v>
      </c>
      <c r="AD15" s="79">
        <f t="shared" si="18"/>
        <v>0</v>
      </c>
      <c r="AE15" s="79">
        <f t="shared" si="19"/>
        <v>0</v>
      </c>
      <c r="AF15" s="79">
        <f t="shared" si="20"/>
        <v>0</v>
      </c>
      <c r="AG15" s="79">
        <f t="shared" si="21"/>
        <v>0</v>
      </c>
      <c r="AH15" s="79">
        <f t="shared" si="22"/>
        <v>0</v>
      </c>
      <c r="AI15" s="79">
        <f t="shared" si="23"/>
        <v>0</v>
      </c>
    </row>
    <row r="16" spans="1:35" s="73" customFormat="1" ht="13.5" customHeight="1" thickBot="1" thickTop="1">
      <c r="A16" s="74">
        <f t="shared" si="6"/>
        <v>0</v>
      </c>
      <c r="B16" s="75"/>
      <c r="C16" s="86"/>
      <c r="D16" s="76"/>
      <c r="E16" s="103"/>
      <c r="F16" s="77"/>
      <c r="G16" s="77"/>
      <c r="H16" s="298">
        <f t="shared" si="0"/>
        <v>0</v>
      </c>
      <c r="I16" s="112"/>
      <c r="J16" s="75"/>
      <c r="K16" s="113"/>
      <c r="L16" s="114"/>
      <c r="M16" s="129"/>
      <c r="N16" s="114"/>
      <c r="O16" s="115"/>
      <c r="P16" s="75"/>
      <c r="Q16" s="116"/>
      <c r="S16" s="81">
        <f t="shared" si="7"/>
        <v>0</v>
      </c>
      <c r="T16" s="80">
        <f t="shared" si="8"/>
        <v>0</v>
      </c>
      <c r="U16" s="79">
        <f t="shared" si="9"/>
        <v>0</v>
      </c>
      <c r="V16" s="79">
        <f t="shared" si="10"/>
        <v>0</v>
      </c>
      <c r="W16" s="79">
        <f t="shared" si="11"/>
        <v>0</v>
      </c>
      <c r="X16" s="79">
        <f t="shared" si="12"/>
        <v>0</v>
      </c>
      <c r="Y16" s="79">
        <f t="shared" si="13"/>
        <v>0</v>
      </c>
      <c r="Z16" s="79">
        <f t="shared" si="14"/>
        <v>0</v>
      </c>
      <c r="AA16" s="79">
        <f t="shared" si="15"/>
        <v>0</v>
      </c>
      <c r="AB16" s="79">
        <f t="shared" si="16"/>
        <v>0</v>
      </c>
      <c r="AC16" s="79">
        <f t="shared" si="17"/>
        <v>0</v>
      </c>
      <c r="AD16" s="79">
        <f t="shared" si="18"/>
        <v>0</v>
      </c>
      <c r="AE16" s="79">
        <f t="shared" si="19"/>
        <v>0</v>
      </c>
      <c r="AF16" s="79">
        <f t="shared" si="20"/>
        <v>0</v>
      </c>
      <c r="AG16" s="79">
        <f t="shared" si="21"/>
        <v>0</v>
      </c>
      <c r="AH16" s="79">
        <f t="shared" si="22"/>
        <v>0</v>
      </c>
      <c r="AI16" s="79">
        <f t="shared" si="23"/>
        <v>0</v>
      </c>
    </row>
    <row r="17" spans="1:35" s="73" customFormat="1" ht="13.5" customHeight="1" thickBot="1" thickTop="1">
      <c r="A17" s="74">
        <f t="shared" si="6"/>
        <v>0</v>
      </c>
      <c r="B17" s="75"/>
      <c r="C17" s="86"/>
      <c r="D17" s="76"/>
      <c r="E17" s="103"/>
      <c r="F17" s="77"/>
      <c r="G17" s="77"/>
      <c r="H17" s="298">
        <f t="shared" si="0"/>
        <v>0</v>
      </c>
      <c r="I17" s="112"/>
      <c r="J17" s="75"/>
      <c r="K17" s="113"/>
      <c r="L17" s="114"/>
      <c r="M17" s="129"/>
      <c r="N17" s="114"/>
      <c r="O17" s="115"/>
      <c r="P17" s="75"/>
      <c r="Q17" s="116"/>
      <c r="S17" s="81">
        <f t="shared" si="7"/>
        <v>0</v>
      </c>
      <c r="T17" s="80">
        <f t="shared" si="8"/>
        <v>0</v>
      </c>
      <c r="U17" s="79">
        <f t="shared" si="9"/>
        <v>0</v>
      </c>
      <c r="V17" s="79">
        <f t="shared" si="10"/>
        <v>0</v>
      </c>
      <c r="W17" s="79">
        <f t="shared" si="11"/>
        <v>0</v>
      </c>
      <c r="X17" s="79">
        <f t="shared" si="12"/>
        <v>0</v>
      </c>
      <c r="Y17" s="79">
        <f t="shared" si="13"/>
        <v>0</v>
      </c>
      <c r="Z17" s="79">
        <f t="shared" si="14"/>
        <v>0</v>
      </c>
      <c r="AA17" s="79">
        <f t="shared" si="15"/>
        <v>0</v>
      </c>
      <c r="AB17" s="79">
        <f t="shared" si="16"/>
        <v>0</v>
      </c>
      <c r="AC17" s="79">
        <f t="shared" si="17"/>
        <v>0</v>
      </c>
      <c r="AD17" s="79">
        <f t="shared" si="18"/>
        <v>0</v>
      </c>
      <c r="AE17" s="79">
        <f t="shared" si="19"/>
        <v>0</v>
      </c>
      <c r="AF17" s="79">
        <f t="shared" si="20"/>
        <v>0</v>
      </c>
      <c r="AG17" s="79">
        <f t="shared" si="21"/>
        <v>0</v>
      </c>
      <c r="AH17" s="79">
        <f t="shared" si="22"/>
        <v>0</v>
      </c>
      <c r="AI17" s="79">
        <f t="shared" si="23"/>
        <v>0</v>
      </c>
    </row>
    <row r="18" spans="1:35" s="73" customFormat="1" ht="13.5" customHeight="1" thickBot="1" thickTop="1">
      <c r="A18" s="74">
        <f t="shared" si="6"/>
        <v>0</v>
      </c>
      <c r="B18" s="75"/>
      <c r="C18" s="86"/>
      <c r="D18" s="76"/>
      <c r="E18" s="103"/>
      <c r="F18" s="77"/>
      <c r="G18" s="77"/>
      <c r="H18" s="298">
        <f t="shared" si="0"/>
        <v>0</v>
      </c>
      <c r="I18" s="112"/>
      <c r="J18" s="75"/>
      <c r="K18" s="113"/>
      <c r="L18" s="114"/>
      <c r="M18" s="129"/>
      <c r="N18" s="114"/>
      <c r="O18" s="115"/>
      <c r="P18" s="75"/>
      <c r="Q18" s="116"/>
      <c r="S18" s="81">
        <f t="shared" si="7"/>
        <v>0</v>
      </c>
      <c r="T18" s="80">
        <f t="shared" si="8"/>
        <v>0</v>
      </c>
      <c r="U18" s="79">
        <f t="shared" si="9"/>
        <v>0</v>
      </c>
      <c r="V18" s="79">
        <f t="shared" si="10"/>
        <v>0</v>
      </c>
      <c r="W18" s="79">
        <f t="shared" si="11"/>
        <v>0</v>
      </c>
      <c r="X18" s="79">
        <f t="shared" si="12"/>
        <v>0</v>
      </c>
      <c r="Y18" s="79">
        <f t="shared" si="13"/>
        <v>0</v>
      </c>
      <c r="Z18" s="79">
        <f t="shared" si="14"/>
        <v>0</v>
      </c>
      <c r="AA18" s="79">
        <f t="shared" si="15"/>
        <v>0</v>
      </c>
      <c r="AB18" s="79">
        <f t="shared" si="16"/>
        <v>0</v>
      </c>
      <c r="AC18" s="79">
        <f t="shared" si="17"/>
        <v>0</v>
      </c>
      <c r="AD18" s="79">
        <f t="shared" si="18"/>
        <v>0</v>
      </c>
      <c r="AE18" s="79">
        <f t="shared" si="19"/>
        <v>0</v>
      </c>
      <c r="AF18" s="79">
        <f t="shared" si="20"/>
        <v>0</v>
      </c>
      <c r="AG18" s="79">
        <f t="shared" si="21"/>
        <v>0</v>
      </c>
      <c r="AH18" s="79">
        <f t="shared" si="22"/>
        <v>0</v>
      </c>
      <c r="AI18" s="79">
        <f t="shared" si="23"/>
        <v>0</v>
      </c>
    </row>
    <row r="19" spans="1:35" s="73" customFormat="1" ht="13.5" customHeight="1" thickBot="1" thickTop="1">
      <c r="A19" s="74">
        <f t="shared" si="6"/>
        <v>0</v>
      </c>
      <c r="B19" s="75"/>
      <c r="C19" s="86"/>
      <c r="D19" s="76"/>
      <c r="E19" s="103"/>
      <c r="F19" s="77"/>
      <c r="G19" s="77"/>
      <c r="H19" s="298">
        <f t="shared" si="0"/>
        <v>0</v>
      </c>
      <c r="I19" s="112"/>
      <c r="J19" s="75"/>
      <c r="K19" s="113"/>
      <c r="L19" s="114"/>
      <c r="M19" s="129"/>
      <c r="N19" s="114"/>
      <c r="O19" s="115"/>
      <c r="P19" s="75"/>
      <c r="Q19" s="116"/>
      <c r="S19" s="81">
        <f t="shared" si="7"/>
        <v>0</v>
      </c>
      <c r="T19" s="80">
        <f t="shared" si="8"/>
        <v>0</v>
      </c>
      <c r="U19" s="79">
        <f t="shared" si="9"/>
        <v>0</v>
      </c>
      <c r="V19" s="79">
        <f t="shared" si="10"/>
        <v>0</v>
      </c>
      <c r="W19" s="79">
        <f t="shared" si="11"/>
        <v>0</v>
      </c>
      <c r="X19" s="79">
        <f t="shared" si="12"/>
        <v>0</v>
      </c>
      <c r="Y19" s="79">
        <f t="shared" si="13"/>
        <v>0</v>
      </c>
      <c r="Z19" s="79">
        <f t="shared" si="14"/>
        <v>0</v>
      </c>
      <c r="AA19" s="79">
        <f t="shared" si="15"/>
        <v>0</v>
      </c>
      <c r="AB19" s="79">
        <f t="shared" si="16"/>
        <v>0</v>
      </c>
      <c r="AC19" s="79">
        <f t="shared" si="17"/>
        <v>0</v>
      </c>
      <c r="AD19" s="79">
        <f t="shared" si="18"/>
        <v>0</v>
      </c>
      <c r="AE19" s="79">
        <f t="shared" si="19"/>
        <v>0</v>
      </c>
      <c r="AF19" s="79">
        <f t="shared" si="20"/>
        <v>0</v>
      </c>
      <c r="AG19" s="79">
        <f t="shared" si="21"/>
        <v>0</v>
      </c>
      <c r="AH19" s="79">
        <f t="shared" si="22"/>
        <v>0</v>
      </c>
      <c r="AI19" s="79">
        <f t="shared" si="23"/>
        <v>0</v>
      </c>
    </row>
    <row r="20" spans="1:35" s="73" customFormat="1" ht="13.5" customHeight="1" thickBot="1" thickTop="1">
      <c r="A20" s="74">
        <f t="shared" si="6"/>
        <v>0</v>
      </c>
      <c r="B20" s="75"/>
      <c r="C20" s="86"/>
      <c r="D20" s="76"/>
      <c r="E20" s="103"/>
      <c r="F20" s="77"/>
      <c r="G20" s="77"/>
      <c r="H20" s="298">
        <f t="shared" si="0"/>
        <v>0</v>
      </c>
      <c r="I20" s="112"/>
      <c r="J20" s="75"/>
      <c r="K20" s="113"/>
      <c r="L20" s="114"/>
      <c r="M20" s="129"/>
      <c r="N20" s="114"/>
      <c r="O20" s="115"/>
      <c r="P20" s="75"/>
      <c r="Q20" s="116"/>
      <c r="S20" s="81">
        <f t="shared" si="7"/>
        <v>0</v>
      </c>
      <c r="T20" s="80">
        <f t="shared" si="8"/>
        <v>0</v>
      </c>
      <c r="U20" s="79">
        <f t="shared" si="9"/>
        <v>0</v>
      </c>
      <c r="V20" s="79">
        <f t="shared" si="10"/>
        <v>0</v>
      </c>
      <c r="W20" s="79">
        <f t="shared" si="11"/>
        <v>0</v>
      </c>
      <c r="X20" s="79">
        <f t="shared" si="12"/>
        <v>0</v>
      </c>
      <c r="Y20" s="79">
        <f t="shared" si="13"/>
        <v>0</v>
      </c>
      <c r="Z20" s="79">
        <f t="shared" si="14"/>
        <v>0</v>
      </c>
      <c r="AA20" s="79">
        <f t="shared" si="15"/>
        <v>0</v>
      </c>
      <c r="AB20" s="79">
        <f t="shared" si="16"/>
        <v>0</v>
      </c>
      <c r="AC20" s="79">
        <f t="shared" si="17"/>
        <v>0</v>
      </c>
      <c r="AD20" s="79">
        <f t="shared" si="18"/>
        <v>0</v>
      </c>
      <c r="AE20" s="79">
        <f t="shared" si="19"/>
        <v>0</v>
      </c>
      <c r="AF20" s="79">
        <f t="shared" si="20"/>
        <v>0</v>
      </c>
      <c r="AG20" s="79">
        <f t="shared" si="21"/>
        <v>0</v>
      </c>
      <c r="AH20" s="79">
        <f t="shared" si="22"/>
        <v>0</v>
      </c>
      <c r="AI20" s="79">
        <f t="shared" si="23"/>
        <v>0</v>
      </c>
    </row>
    <row r="21" spans="1:35" s="73" customFormat="1" ht="13.5" customHeight="1" thickBot="1" thickTop="1">
      <c r="A21" s="74">
        <f t="shared" si="6"/>
        <v>0</v>
      </c>
      <c r="B21" s="75"/>
      <c r="C21" s="86"/>
      <c r="D21" s="76"/>
      <c r="E21" s="103"/>
      <c r="F21" s="77"/>
      <c r="G21" s="77"/>
      <c r="H21" s="298">
        <f t="shared" si="0"/>
        <v>0</v>
      </c>
      <c r="I21" s="112"/>
      <c r="J21" s="75"/>
      <c r="K21" s="113"/>
      <c r="L21" s="114"/>
      <c r="M21" s="129"/>
      <c r="N21" s="114"/>
      <c r="O21" s="115"/>
      <c r="P21" s="75"/>
      <c r="Q21" s="116"/>
      <c r="S21" s="81">
        <f t="shared" si="7"/>
        <v>0</v>
      </c>
      <c r="T21" s="80">
        <f t="shared" si="8"/>
        <v>0</v>
      </c>
      <c r="U21" s="79">
        <f t="shared" si="9"/>
        <v>0</v>
      </c>
      <c r="V21" s="79">
        <f t="shared" si="10"/>
        <v>0</v>
      </c>
      <c r="W21" s="79">
        <f t="shared" si="11"/>
        <v>0</v>
      </c>
      <c r="X21" s="79">
        <f t="shared" si="12"/>
        <v>0</v>
      </c>
      <c r="Y21" s="79">
        <f t="shared" si="13"/>
        <v>0</v>
      </c>
      <c r="Z21" s="79">
        <f t="shared" si="14"/>
        <v>0</v>
      </c>
      <c r="AA21" s="79">
        <f t="shared" si="15"/>
        <v>0</v>
      </c>
      <c r="AB21" s="79">
        <f t="shared" si="16"/>
        <v>0</v>
      </c>
      <c r="AC21" s="79">
        <f t="shared" si="17"/>
        <v>0</v>
      </c>
      <c r="AD21" s="79">
        <f t="shared" si="18"/>
        <v>0</v>
      </c>
      <c r="AE21" s="79">
        <f t="shared" si="19"/>
        <v>0</v>
      </c>
      <c r="AF21" s="79">
        <f t="shared" si="20"/>
        <v>0</v>
      </c>
      <c r="AG21" s="79">
        <f t="shared" si="21"/>
        <v>0</v>
      </c>
      <c r="AH21" s="79">
        <f t="shared" si="22"/>
        <v>0</v>
      </c>
      <c r="AI21" s="79">
        <f t="shared" si="23"/>
        <v>0</v>
      </c>
    </row>
    <row r="22" spans="1:35" s="73" customFormat="1" ht="13.5" customHeight="1" thickBot="1" thickTop="1">
      <c r="A22" s="74">
        <f t="shared" si="6"/>
        <v>0</v>
      </c>
      <c r="B22" s="75"/>
      <c r="C22" s="86"/>
      <c r="D22" s="76"/>
      <c r="E22" s="103"/>
      <c r="F22" s="77"/>
      <c r="G22" s="77"/>
      <c r="H22" s="298">
        <f t="shared" si="0"/>
        <v>0</v>
      </c>
      <c r="I22" s="112"/>
      <c r="J22" s="75"/>
      <c r="K22" s="113"/>
      <c r="L22" s="114"/>
      <c r="M22" s="129"/>
      <c r="N22" s="114"/>
      <c r="O22" s="115"/>
      <c r="P22" s="75"/>
      <c r="Q22" s="116"/>
      <c r="S22" s="81">
        <f t="shared" si="7"/>
        <v>0</v>
      </c>
      <c r="T22" s="80">
        <f t="shared" si="8"/>
        <v>0</v>
      </c>
      <c r="U22" s="79">
        <f t="shared" si="9"/>
        <v>0</v>
      </c>
      <c r="V22" s="79">
        <f t="shared" si="10"/>
        <v>0</v>
      </c>
      <c r="W22" s="79">
        <f t="shared" si="11"/>
        <v>0</v>
      </c>
      <c r="X22" s="79">
        <f t="shared" si="12"/>
        <v>0</v>
      </c>
      <c r="Y22" s="79">
        <f t="shared" si="13"/>
        <v>0</v>
      </c>
      <c r="Z22" s="79">
        <f t="shared" si="14"/>
        <v>0</v>
      </c>
      <c r="AA22" s="79">
        <f t="shared" si="15"/>
        <v>0</v>
      </c>
      <c r="AB22" s="79">
        <f t="shared" si="16"/>
        <v>0</v>
      </c>
      <c r="AC22" s="79">
        <f t="shared" si="17"/>
        <v>0</v>
      </c>
      <c r="AD22" s="79">
        <f t="shared" si="18"/>
        <v>0</v>
      </c>
      <c r="AE22" s="79">
        <f t="shared" si="19"/>
        <v>0</v>
      </c>
      <c r="AF22" s="79">
        <f t="shared" si="20"/>
        <v>0</v>
      </c>
      <c r="AG22" s="79">
        <f t="shared" si="21"/>
        <v>0</v>
      </c>
      <c r="AH22" s="79">
        <f t="shared" si="22"/>
        <v>0</v>
      </c>
      <c r="AI22" s="79">
        <f t="shared" si="23"/>
        <v>0</v>
      </c>
    </row>
    <row r="23" spans="1:35" s="73" customFormat="1" ht="13.5" customHeight="1" thickBot="1" thickTop="1">
      <c r="A23" s="74">
        <f t="shared" si="6"/>
        <v>0</v>
      </c>
      <c r="B23" s="75"/>
      <c r="C23" s="86"/>
      <c r="D23" s="76"/>
      <c r="E23" s="103"/>
      <c r="F23" s="77"/>
      <c r="G23" s="77"/>
      <c r="H23" s="298">
        <f t="shared" si="0"/>
        <v>0</v>
      </c>
      <c r="I23" s="112"/>
      <c r="J23" s="75"/>
      <c r="K23" s="113"/>
      <c r="L23" s="114"/>
      <c r="M23" s="129"/>
      <c r="N23" s="114"/>
      <c r="O23" s="115"/>
      <c r="P23" s="75"/>
      <c r="Q23" s="116"/>
      <c r="S23" s="81">
        <f t="shared" si="7"/>
        <v>0</v>
      </c>
      <c r="T23" s="80">
        <f t="shared" si="8"/>
        <v>0</v>
      </c>
      <c r="U23" s="79">
        <f t="shared" si="9"/>
        <v>0</v>
      </c>
      <c r="V23" s="79">
        <f t="shared" si="10"/>
        <v>0</v>
      </c>
      <c r="W23" s="79">
        <f t="shared" si="11"/>
        <v>0</v>
      </c>
      <c r="X23" s="79">
        <f t="shared" si="12"/>
        <v>0</v>
      </c>
      <c r="Y23" s="79">
        <f t="shared" si="13"/>
        <v>0</v>
      </c>
      <c r="Z23" s="79">
        <f t="shared" si="14"/>
        <v>0</v>
      </c>
      <c r="AA23" s="79">
        <f t="shared" si="15"/>
        <v>0</v>
      </c>
      <c r="AB23" s="79">
        <f t="shared" si="16"/>
        <v>0</v>
      </c>
      <c r="AC23" s="79">
        <f t="shared" si="17"/>
        <v>0</v>
      </c>
      <c r="AD23" s="79">
        <f t="shared" si="18"/>
        <v>0</v>
      </c>
      <c r="AE23" s="79">
        <f t="shared" si="19"/>
        <v>0</v>
      </c>
      <c r="AF23" s="79">
        <f t="shared" si="20"/>
        <v>0</v>
      </c>
      <c r="AG23" s="79">
        <f t="shared" si="21"/>
        <v>0</v>
      </c>
      <c r="AH23" s="79">
        <f t="shared" si="22"/>
        <v>0</v>
      </c>
      <c r="AI23" s="79">
        <f t="shared" si="23"/>
        <v>0</v>
      </c>
    </row>
    <row r="24" spans="1:35" s="73" customFormat="1" ht="13.5" customHeight="1" thickBot="1" thickTop="1">
      <c r="A24" s="74">
        <f t="shared" si="6"/>
        <v>0</v>
      </c>
      <c r="B24" s="75"/>
      <c r="C24" s="86"/>
      <c r="D24" s="76"/>
      <c r="E24" s="103"/>
      <c r="F24" s="77"/>
      <c r="G24" s="77"/>
      <c r="H24" s="298">
        <f t="shared" si="0"/>
        <v>0</v>
      </c>
      <c r="I24" s="112"/>
      <c r="J24" s="75"/>
      <c r="K24" s="113"/>
      <c r="L24" s="114"/>
      <c r="M24" s="129"/>
      <c r="N24" s="114"/>
      <c r="O24" s="115"/>
      <c r="P24" s="75"/>
      <c r="Q24" s="116"/>
      <c r="S24" s="81">
        <f aca="true" t="shared" si="24" ref="S24:S30">IF(ISNA(VLOOKUP(D24,Cat_Pers_Pct,3,0)),0,VLOOKUP(D24,Cat_Pers_Pct,3,0))</f>
        <v>0</v>
      </c>
      <c r="T24" s="80">
        <f aca="true" t="shared" si="25" ref="T24:T30">SUM(U24:AI24)</f>
        <v>0</v>
      </c>
      <c r="U24" s="79">
        <f aca="true" t="shared" si="26" ref="U24:U30">IF(LEN(TRIM(B24))&gt;0,1,0)</f>
        <v>0</v>
      </c>
      <c r="V24" s="79">
        <f aca="true" t="shared" si="27" ref="V24:V30">IF(LEN(TRIM(C24))&gt;0,1,0)</f>
        <v>0</v>
      </c>
      <c r="W24" s="79">
        <f aca="true" t="shared" si="28" ref="W24:W30">IF(LEN(TRIM(D24))&gt;0,1,0)</f>
        <v>0</v>
      </c>
      <c r="X24" s="79">
        <f aca="true" t="shared" si="29" ref="X24:X30">IF(LEN(TRIM(E24))&gt;0,1,0)</f>
        <v>0</v>
      </c>
      <c r="Y24" s="79">
        <f aca="true" t="shared" si="30" ref="Y24:Y30">IF(LEN(TRIM(F24))&gt;0,1,0)</f>
        <v>0</v>
      </c>
      <c r="Z24" s="79">
        <f aca="true" t="shared" si="31" ref="Z24:Z30">IF(LEN(TRIM(G24))&gt;0,1,0)</f>
        <v>0</v>
      </c>
      <c r="AA24" s="79">
        <f aca="true" t="shared" si="32" ref="AA24:AA30">IF(LEN(TRIM(I24))&gt;0,1,0)</f>
        <v>0</v>
      </c>
      <c r="AB24" s="79">
        <f aca="true" t="shared" si="33" ref="AB24:AB30">IF(LEN(TRIM(J24))&gt;0,1,0)</f>
        <v>0</v>
      </c>
      <c r="AC24" s="79">
        <f aca="true" t="shared" si="34" ref="AC24:AC30">IF(LEN(TRIM(K24))&gt;0,1,0)</f>
        <v>0</v>
      </c>
      <c r="AD24" s="79">
        <f aca="true" t="shared" si="35" ref="AD24:AD30">IF(LEN(TRIM(L24))&gt;0,1,0)</f>
        <v>0</v>
      </c>
      <c r="AE24" s="79">
        <f aca="true" t="shared" si="36" ref="AE24:AE30">IF(LEN(TRIM(M24))&gt;0,1,0)</f>
        <v>0</v>
      </c>
      <c r="AF24" s="79">
        <f aca="true" t="shared" si="37" ref="AF24:AF30">IF(LEN(TRIM(N24))&gt;0,1,0)</f>
        <v>0</v>
      </c>
      <c r="AG24" s="79">
        <f aca="true" t="shared" si="38" ref="AG24:AG30">IF(LEN(TRIM(O24))&gt;0,1,0)</f>
        <v>0</v>
      </c>
      <c r="AH24" s="79">
        <f aca="true" t="shared" si="39" ref="AH24:AH30">IF(LEN(TRIM(P24))&gt;0,1,0)</f>
        <v>0</v>
      </c>
      <c r="AI24" s="79">
        <f aca="true" t="shared" si="40" ref="AI24:AI30">IF(LEN(TRIM(Q24))&gt;0,1,0)</f>
        <v>0</v>
      </c>
    </row>
    <row r="25" spans="1:35" s="73" customFormat="1" ht="13.5" customHeight="1" thickBot="1" thickTop="1">
      <c r="A25" s="74">
        <f t="shared" si="6"/>
        <v>0</v>
      </c>
      <c r="B25" s="75"/>
      <c r="C25" s="86"/>
      <c r="D25" s="76"/>
      <c r="E25" s="103"/>
      <c r="F25" s="77"/>
      <c r="G25" s="77"/>
      <c r="H25" s="298">
        <f t="shared" si="0"/>
        <v>0</v>
      </c>
      <c r="I25" s="112"/>
      <c r="J25" s="75"/>
      <c r="K25" s="113"/>
      <c r="L25" s="114"/>
      <c r="M25" s="129"/>
      <c r="N25" s="114"/>
      <c r="O25" s="115"/>
      <c r="P25" s="75"/>
      <c r="Q25" s="116"/>
      <c r="S25" s="81">
        <f t="shared" si="24"/>
        <v>0</v>
      </c>
      <c r="T25" s="80">
        <f t="shared" si="25"/>
        <v>0</v>
      </c>
      <c r="U25" s="79">
        <f t="shared" si="26"/>
        <v>0</v>
      </c>
      <c r="V25" s="79">
        <f t="shared" si="27"/>
        <v>0</v>
      </c>
      <c r="W25" s="79">
        <f t="shared" si="28"/>
        <v>0</v>
      </c>
      <c r="X25" s="79">
        <f t="shared" si="29"/>
        <v>0</v>
      </c>
      <c r="Y25" s="79">
        <f t="shared" si="30"/>
        <v>0</v>
      </c>
      <c r="Z25" s="79">
        <f t="shared" si="31"/>
        <v>0</v>
      </c>
      <c r="AA25" s="79">
        <f t="shared" si="32"/>
        <v>0</v>
      </c>
      <c r="AB25" s="79">
        <f t="shared" si="33"/>
        <v>0</v>
      </c>
      <c r="AC25" s="79">
        <f t="shared" si="34"/>
        <v>0</v>
      </c>
      <c r="AD25" s="79">
        <f t="shared" si="35"/>
        <v>0</v>
      </c>
      <c r="AE25" s="79">
        <f t="shared" si="36"/>
        <v>0</v>
      </c>
      <c r="AF25" s="79">
        <f t="shared" si="37"/>
        <v>0</v>
      </c>
      <c r="AG25" s="79">
        <f t="shared" si="38"/>
        <v>0</v>
      </c>
      <c r="AH25" s="79">
        <f t="shared" si="39"/>
        <v>0</v>
      </c>
      <c r="AI25" s="79">
        <f t="shared" si="40"/>
        <v>0</v>
      </c>
    </row>
    <row r="26" spans="1:35" s="73" customFormat="1" ht="13.5" customHeight="1" thickBot="1" thickTop="1">
      <c r="A26" s="74">
        <f t="shared" si="6"/>
        <v>0</v>
      </c>
      <c r="B26" s="75"/>
      <c r="C26" s="86"/>
      <c r="D26" s="76"/>
      <c r="E26" s="103"/>
      <c r="F26" s="77"/>
      <c r="G26" s="77"/>
      <c r="H26" s="298">
        <f t="shared" si="0"/>
        <v>0</v>
      </c>
      <c r="I26" s="112"/>
      <c r="J26" s="75"/>
      <c r="K26" s="113"/>
      <c r="L26" s="114"/>
      <c r="M26" s="129"/>
      <c r="N26" s="114"/>
      <c r="O26" s="115"/>
      <c r="P26" s="75"/>
      <c r="Q26" s="116"/>
      <c r="S26" s="81">
        <f t="shared" si="24"/>
        <v>0</v>
      </c>
      <c r="T26" s="80">
        <f t="shared" si="25"/>
        <v>0</v>
      </c>
      <c r="U26" s="79">
        <f t="shared" si="26"/>
        <v>0</v>
      </c>
      <c r="V26" s="79">
        <f t="shared" si="27"/>
        <v>0</v>
      </c>
      <c r="W26" s="79">
        <f t="shared" si="28"/>
        <v>0</v>
      </c>
      <c r="X26" s="79">
        <f t="shared" si="29"/>
        <v>0</v>
      </c>
      <c r="Y26" s="79">
        <f t="shared" si="30"/>
        <v>0</v>
      </c>
      <c r="Z26" s="79">
        <f t="shared" si="31"/>
        <v>0</v>
      </c>
      <c r="AA26" s="79">
        <f t="shared" si="32"/>
        <v>0</v>
      </c>
      <c r="AB26" s="79">
        <f t="shared" si="33"/>
        <v>0</v>
      </c>
      <c r="AC26" s="79">
        <f t="shared" si="34"/>
        <v>0</v>
      </c>
      <c r="AD26" s="79">
        <f t="shared" si="35"/>
        <v>0</v>
      </c>
      <c r="AE26" s="79">
        <f t="shared" si="36"/>
        <v>0</v>
      </c>
      <c r="AF26" s="79">
        <f t="shared" si="37"/>
        <v>0</v>
      </c>
      <c r="AG26" s="79">
        <f t="shared" si="38"/>
        <v>0</v>
      </c>
      <c r="AH26" s="79">
        <f t="shared" si="39"/>
        <v>0</v>
      </c>
      <c r="AI26" s="79">
        <f t="shared" si="40"/>
        <v>0</v>
      </c>
    </row>
    <row r="27" spans="1:35" s="73" customFormat="1" ht="13.5" customHeight="1" thickBot="1" thickTop="1">
      <c r="A27" s="74">
        <f t="shared" si="6"/>
        <v>0</v>
      </c>
      <c r="B27" s="75"/>
      <c r="C27" s="86"/>
      <c r="D27" s="76"/>
      <c r="E27" s="103"/>
      <c r="F27" s="77"/>
      <c r="G27" s="77"/>
      <c r="H27" s="298">
        <f t="shared" si="0"/>
        <v>0</v>
      </c>
      <c r="I27" s="112"/>
      <c r="J27" s="75" t="s">
        <v>202</v>
      </c>
      <c r="K27" s="113"/>
      <c r="L27" s="114"/>
      <c r="M27" s="129"/>
      <c r="N27" s="114"/>
      <c r="O27" s="115"/>
      <c r="P27" s="75"/>
      <c r="Q27" s="116"/>
      <c r="S27" s="81">
        <f t="shared" si="24"/>
        <v>0</v>
      </c>
      <c r="T27" s="80">
        <f t="shared" si="25"/>
        <v>0</v>
      </c>
      <c r="U27" s="79">
        <f t="shared" si="26"/>
        <v>0</v>
      </c>
      <c r="V27" s="79">
        <f t="shared" si="27"/>
        <v>0</v>
      </c>
      <c r="W27" s="79">
        <f t="shared" si="28"/>
        <v>0</v>
      </c>
      <c r="X27" s="79">
        <f t="shared" si="29"/>
        <v>0</v>
      </c>
      <c r="Y27" s="79">
        <f t="shared" si="30"/>
        <v>0</v>
      </c>
      <c r="Z27" s="79">
        <f t="shared" si="31"/>
        <v>0</v>
      </c>
      <c r="AA27" s="79">
        <f t="shared" si="32"/>
        <v>0</v>
      </c>
      <c r="AB27" s="79">
        <f t="shared" si="33"/>
        <v>0</v>
      </c>
      <c r="AC27" s="79">
        <f t="shared" si="34"/>
        <v>0</v>
      </c>
      <c r="AD27" s="79">
        <f t="shared" si="35"/>
        <v>0</v>
      </c>
      <c r="AE27" s="79">
        <f t="shared" si="36"/>
        <v>0</v>
      </c>
      <c r="AF27" s="79">
        <f t="shared" si="37"/>
        <v>0</v>
      </c>
      <c r="AG27" s="79">
        <f t="shared" si="38"/>
        <v>0</v>
      </c>
      <c r="AH27" s="79">
        <f t="shared" si="39"/>
        <v>0</v>
      </c>
      <c r="AI27" s="79">
        <f t="shared" si="40"/>
        <v>0</v>
      </c>
    </row>
    <row r="28" spans="1:35" s="73" customFormat="1" ht="13.5" customHeight="1" thickBot="1" thickTop="1">
      <c r="A28" s="74">
        <f t="shared" si="6"/>
        <v>0</v>
      </c>
      <c r="B28" s="75"/>
      <c r="C28" s="86"/>
      <c r="D28" s="76"/>
      <c r="E28" s="103"/>
      <c r="F28" s="77"/>
      <c r="G28" s="77"/>
      <c r="H28" s="298">
        <f t="shared" si="0"/>
        <v>0</v>
      </c>
      <c r="I28" s="112"/>
      <c r="J28" s="75"/>
      <c r="K28" s="113"/>
      <c r="L28" s="114"/>
      <c r="M28" s="129"/>
      <c r="N28" s="114"/>
      <c r="O28" s="115"/>
      <c r="P28" s="75"/>
      <c r="Q28" s="116"/>
      <c r="S28" s="81">
        <f t="shared" si="24"/>
        <v>0</v>
      </c>
      <c r="T28" s="80">
        <f t="shared" si="25"/>
        <v>0</v>
      </c>
      <c r="U28" s="79">
        <f t="shared" si="26"/>
        <v>0</v>
      </c>
      <c r="V28" s="79">
        <f t="shared" si="27"/>
        <v>0</v>
      </c>
      <c r="W28" s="79">
        <f t="shared" si="28"/>
        <v>0</v>
      </c>
      <c r="X28" s="79">
        <f t="shared" si="29"/>
        <v>0</v>
      </c>
      <c r="Y28" s="79">
        <f t="shared" si="30"/>
        <v>0</v>
      </c>
      <c r="Z28" s="79">
        <f t="shared" si="31"/>
        <v>0</v>
      </c>
      <c r="AA28" s="79">
        <f t="shared" si="32"/>
        <v>0</v>
      </c>
      <c r="AB28" s="79">
        <f t="shared" si="33"/>
        <v>0</v>
      </c>
      <c r="AC28" s="79">
        <f t="shared" si="34"/>
        <v>0</v>
      </c>
      <c r="AD28" s="79">
        <f t="shared" si="35"/>
        <v>0</v>
      </c>
      <c r="AE28" s="79">
        <f t="shared" si="36"/>
        <v>0</v>
      </c>
      <c r="AF28" s="79">
        <f t="shared" si="37"/>
        <v>0</v>
      </c>
      <c r="AG28" s="79">
        <f t="shared" si="38"/>
        <v>0</v>
      </c>
      <c r="AH28" s="79">
        <f t="shared" si="39"/>
        <v>0</v>
      </c>
      <c r="AI28" s="79">
        <f t="shared" si="40"/>
        <v>0</v>
      </c>
    </row>
    <row r="29" spans="1:35" s="73" customFormat="1" ht="13.5" customHeight="1" thickBot="1" thickTop="1">
      <c r="A29" s="74">
        <f t="shared" si="6"/>
        <v>0</v>
      </c>
      <c r="B29" s="75"/>
      <c r="C29" s="86"/>
      <c r="D29" s="76"/>
      <c r="E29" s="103"/>
      <c r="F29" s="77"/>
      <c r="G29" s="77"/>
      <c r="H29" s="298">
        <f t="shared" si="0"/>
        <v>0</v>
      </c>
      <c r="I29" s="112"/>
      <c r="J29" s="75"/>
      <c r="K29" s="113"/>
      <c r="L29" s="114"/>
      <c r="M29" s="129"/>
      <c r="N29" s="114"/>
      <c r="O29" s="115"/>
      <c r="P29" s="75"/>
      <c r="Q29" s="116"/>
      <c r="S29" s="81">
        <f t="shared" si="24"/>
        <v>0</v>
      </c>
      <c r="T29" s="80">
        <f t="shared" si="25"/>
        <v>0</v>
      </c>
      <c r="U29" s="79">
        <f t="shared" si="26"/>
        <v>0</v>
      </c>
      <c r="V29" s="79">
        <f t="shared" si="27"/>
        <v>0</v>
      </c>
      <c r="W29" s="79">
        <f t="shared" si="28"/>
        <v>0</v>
      </c>
      <c r="X29" s="79">
        <f t="shared" si="29"/>
        <v>0</v>
      </c>
      <c r="Y29" s="79">
        <f t="shared" si="30"/>
        <v>0</v>
      </c>
      <c r="Z29" s="79">
        <f t="shared" si="31"/>
        <v>0</v>
      </c>
      <c r="AA29" s="79">
        <f t="shared" si="32"/>
        <v>0</v>
      </c>
      <c r="AB29" s="79">
        <f t="shared" si="33"/>
        <v>0</v>
      </c>
      <c r="AC29" s="79">
        <f t="shared" si="34"/>
        <v>0</v>
      </c>
      <c r="AD29" s="79">
        <f t="shared" si="35"/>
        <v>0</v>
      </c>
      <c r="AE29" s="79">
        <f t="shared" si="36"/>
        <v>0</v>
      </c>
      <c r="AF29" s="79">
        <f t="shared" si="37"/>
        <v>0</v>
      </c>
      <c r="AG29" s="79">
        <f t="shared" si="38"/>
        <v>0</v>
      </c>
      <c r="AH29" s="79">
        <f t="shared" si="39"/>
        <v>0</v>
      </c>
      <c r="AI29" s="79">
        <f t="shared" si="40"/>
        <v>0</v>
      </c>
    </row>
    <row r="30" spans="1:35" s="73" customFormat="1" ht="13.5" customHeight="1" thickBot="1" thickTop="1">
      <c r="A30" s="74">
        <f t="shared" si="6"/>
        <v>0</v>
      </c>
      <c r="B30" s="75"/>
      <c r="C30" s="86"/>
      <c r="D30" s="76"/>
      <c r="E30" s="103"/>
      <c r="F30" s="77"/>
      <c r="G30" s="77"/>
      <c r="H30" s="298">
        <f t="shared" si="0"/>
        <v>0</v>
      </c>
      <c r="I30" s="112"/>
      <c r="J30" s="75"/>
      <c r="K30" s="113"/>
      <c r="L30" s="114"/>
      <c r="M30" s="129"/>
      <c r="N30" s="114"/>
      <c r="O30" s="115"/>
      <c r="P30" s="75"/>
      <c r="Q30" s="116"/>
      <c r="S30" s="81">
        <f t="shared" si="24"/>
        <v>0</v>
      </c>
      <c r="T30" s="80">
        <f t="shared" si="25"/>
        <v>0</v>
      </c>
      <c r="U30" s="79">
        <f t="shared" si="26"/>
        <v>0</v>
      </c>
      <c r="V30" s="79">
        <f t="shared" si="27"/>
        <v>0</v>
      </c>
      <c r="W30" s="79">
        <f t="shared" si="28"/>
        <v>0</v>
      </c>
      <c r="X30" s="79">
        <f t="shared" si="29"/>
        <v>0</v>
      </c>
      <c r="Y30" s="79">
        <f t="shared" si="30"/>
        <v>0</v>
      </c>
      <c r="Z30" s="79">
        <f t="shared" si="31"/>
        <v>0</v>
      </c>
      <c r="AA30" s="79">
        <f t="shared" si="32"/>
        <v>0</v>
      </c>
      <c r="AB30" s="79">
        <f t="shared" si="33"/>
        <v>0</v>
      </c>
      <c r="AC30" s="79">
        <f t="shared" si="34"/>
        <v>0</v>
      </c>
      <c r="AD30" s="79">
        <f t="shared" si="35"/>
        <v>0</v>
      </c>
      <c r="AE30" s="79">
        <f t="shared" si="36"/>
        <v>0</v>
      </c>
      <c r="AF30" s="79">
        <f t="shared" si="37"/>
        <v>0</v>
      </c>
      <c r="AG30" s="79">
        <f t="shared" si="38"/>
        <v>0</v>
      </c>
      <c r="AH30" s="79">
        <f t="shared" si="39"/>
        <v>0</v>
      </c>
      <c r="AI30" s="79">
        <f t="shared" si="40"/>
        <v>0</v>
      </c>
    </row>
    <row r="31" spans="1:17" s="22" customFormat="1" ht="14.25" customHeight="1" thickBot="1" thickTop="1">
      <c r="A31" s="374" t="s">
        <v>124</v>
      </c>
      <c r="B31" s="375"/>
      <c r="C31" s="375"/>
      <c r="D31" s="375"/>
      <c r="E31" s="375"/>
      <c r="F31" s="375"/>
      <c r="G31" s="376"/>
      <c r="H31" s="27">
        <f>SUM(H8:H30)</f>
        <v>0</v>
      </c>
      <c r="I31" s="117"/>
      <c r="J31" s="118"/>
      <c r="K31" s="118"/>
      <c r="L31" s="118"/>
      <c r="M31" s="118"/>
      <c r="N31" s="118"/>
      <c r="O31" s="118"/>
      <c r="P31" s="118"/>
      <c r="Q31" s="119"/>
    </row>
    <row r="32" ht="15" customHeight="1" thickTop="1">
      <c r="A32" s="121" t="s">
        <v>29</v>
      </c>
    </row>
    <row r="33" spans="1:5" s="54" customFormat="1" ht="15.75">
      <c r="A33" s="57" t="s">
        <v>0</v>
      </c>
      <c r="B33" s="70"/>
      <c r="C33" s="56"/>
      <c r="D33" s="68"/>
      <c r="E33" s="69"/>
    </row>
    <row r="34" spans="1:5" s="54" customFormat="1" ht="15.75">
      <c r="A34" s="312" t="s">
        <v>2</v>
      </c>
      <c r="B34" s="312"/>
      <c r="C34" s="312"/>
      <c r="D34" s="68"/>
      <c r="E34" s="69"/>
    </row>
    <row r="35" spans="1:5" s="54" customFormat="1" ht="15.75">
      <c r="A35" s="312"/>
      <c r="B35" s="312"/>
      <c r="C35" s="312"/>
      <c r="D35" s="57"/>
      <c r="E35" s="69"/>
    </row>
    <row r="36" spans="1:8" s="54" customFormat="1" ht="15.75">
      <c r="A36" s="312" t="str">
        <f>UPPER(Furn_ReprLeg_Nume)&amp;"  "&amp;Furn_ReprLeg_PreNume</f>
        <v>  </v>
      </c>
      <c r="B36" s="312"/>
      <c r="C36" s="312"/>
      <c r="D36" s="39"/>
      <c r="E36" s="69"/>
      <c r="G36" s="312" t="s">
        <v>1</v>
      </c>
      <c r="H36" s="312"/>
    </row>
    <row r="37" spans="1:8" s="65" customFormat="1" ht="15">
      <c r="A37" s="304" t="s">
        <v>99</v>
      </c>
      <c r="B37" s="304"/>
      <c r="C37" s="304"/>
      <c r="D37" s="63"/>
      <c r="E37" s="67"/>
      <c r="G37" s="373">
        <f>Data_Compl</f>
        <v>0</v>
      </c>
      <c r="H37" s="373"/>
    </row>
    <row r="38" spans="1:5" s="54" customFormat="1" ht="15.75">
      <c r="A38" s="58"/>
      <c r="B38" s="43"/>
      <c r="D38" s="43"/>
      <c r="E38" s="69"/>
    </row>
    <row r="39" spans="2:5" s="54" customFormat="1" ht="15.75" customHeight="1" hidden="1">
      <c r="B39" s="59"/>
      <c r="D39" s="43"/>
      <c r="E39" s="69"/>
    </row>
    <row r="40" spans="2:5" ht="12.75" customHeight="1" hidden="1">
      <c r="B40" s="17">
        <f>Data_Compl</f>
        <v>0</v>
      </c>
      <c r="D40" s="10"/>
      <c r="E40" s="10"/>
    </row>
    <row r="41" ht="11.25"/>
    <row r="42" ht="11.25"/>
    <row r="43" ht="11.25"/>
    <row r="44" ht="11.25"/>
    <row r="45" ht="11.25"/>
    <row r="46" ht="11.25"/>
    <row r="47" ht="11.25"/>
    <row r="48"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sheetData>
  <sheetProtection password="DCB6" sheet="1" selectLockedCells="1"/>
  <mergeCells count="25">
    <mergeCell ref="A37:C37"/>
    <mergeCell ref="A36:C36"/>
    <mergeCell ref="H6:H7"/>
    <mergeCell ref="A34:C34"/>
    <mergeCell ref="G37:H37"/>
    <mergeCell ref="A31:G31"/>
    <mergeCell ref="G36:H36"/>
    <mergeCell ref="D6:D7"/>
    <mergeCell ref="J4:Q5"/>
    <mergeCell ref="I4:I5"/>
    <mergeCell ref="A4:H4"/>
    <mergeCell ref="A5:H5"/>
    <mergeCell ref="A35:C35"/>
    <mergeCell ref="E6:E7"/>
    <mergeCell ref="J6:L6"/>
    <mergeCell ref="T6:AH6"/>
    <mergeCell ref="S6:S7"/>
    <mergeCell ref="A6:A7"/>
    <mergeCell ref="G6:G7"/>
    <mergeCell ref="I6:I7"/>
    <mergeCell ref="P6:Q6"/>
    <mergeCell ref="F6:F7"/>
    <mergeCell ref="M6:O6"/>
    <mergeCell ref="C6:C7"/>
    <mergeCell ref="B6:B7"/>
  </mergeCells>
  <conditionalFormatting sqref="J13:K22 B12:G13 C11:G11 I8:Q8 B19:G20 D14:G18 B23:D30 D21:G22 I23:K30 F23:G30 P23:Q30 B8:G10 M23:N30 I9:K12 M9:Q22 L9:L30">
    <cfRule type="expression" priority="13" dxfId="14" stopIfTrue="1">
      <formula>LEN(TRIM(B8))=0</formula>
    </cfRule>
  </conditionalFormatting>
  <conditionalFormatting sqref="B11">
    <cfRule type="expression" priority="12" dxfId="14" stopIfTrue="1">
      <formula>LEN(TRIM(B11))=0</formula>
    </cfRule>
  </conditionalFormatting>
  <conditionalFormatting sqref="B14:C18">
    <cfRule type="expression" priority="11" dxfId="14" stopIfTrue="1">
      <formula>LEN(TRIM(B14))=0</formula>
    </cfRule>
  </conditionalFormatting>
  <conditionalFormatting sqref="B21:B22">
    <cfRule type="expression" priority="9" dxfId="14" stopIfTrue="1">
      <formula>LEN(TRIM(B21))=0</formula>
    </cfRule>
  </conditionalFormatting>
  <conditionalFormatting sqref="C21:C22">
    <cfRule type="expression" priority="8" dxfId="14" stopIfTrue="1">
      <formula>LEN(TRIM(C21))=0</formula>
    </cfRule>
  </conditionalFormatting>
  <conditionalFormatting sqref="E23:E30">
    <cfRule type="expression" priority="3" dxfId="14" stopIfTrue="1">
      <formula>LEN(TRIM(E23))=0</formula>
    </cfRule>
  </conditionalFormatting>
  <conditionalFormatting sqref="O23:O30">
    <cfRule type="expression" priority="2" dxfId="14" stopIfTrue="1">
      <formula>LEN(TRIM(O23))=0</formula>
    </cfRule>
  </conditionalFormatting>
  <conditionalFormatting sqref="I13:I22">
    <cfRule type="expression" priority="1" dxfId="14" stopIfTrue="1">
      <formula>LEN(TRIM(I13))=0</formula>
    </cfRule>
  </conditionalFormatting>
  <dataValidations count="9">
    <dataValidation type="list" showInputMessage="1" showErrorMessage="1" errorTitle="Atenţie !!!" error="Sunt valide doar valorile alese din listă" sqref="D8:D30">
      <formula1>Cat_Pers</formula1>
    </dataValidation>
    <dataValidation type="whole" allowBlank="1" showInputMessage="1" showErrorMessage="1" errorTitle="Atenţie " error="Verificaţi CNP-ul" sqref="C8:C30">
      <formula1>1010101010011</formula1>
      <formula2>8991231999999</formula2>
    </dataValidation>
    <dataValidation type="list" showInputMessage="1" showErrorMessage="1" errorTitle="Atenţie !!!" error="Valoarea se alege din listă folosind butonul cu săgeată din stânga.&#10;Nu se admit alte valori." sqref="G8:G30">
      <formula1>"DA,NU"</formula1>
    </dataValidation>
    <dataValidation type="list" allowBlank="1" showInputMessage="1" showErrorMessage="1" sqref="Q8:Q30">
      <formula1>Tip_Contr</formula1>
    </dataValidation>
    <dataValidation type="whole" operator="greaterThan" showInputMessage="1" showErrorMessage="1" prompt="Treceţi valoarea poliţei de asigurare, în Euro" errorTitle="Atenţie !!!" error="Treceţi valoarea asigurarii.&#10;Număr întreg" sqref="O8:O30">
      <formula1>0</formula1>
    </dataValidation>
    <dataValidation type="custom" allowBlank="1" showInputMessage="1" showErrorMessage="1" prompt="Parafa se scrie fără spaţii între cifre şi eventuala literă;&#10;Nu poate avea mai mult de 6 caractere sau mai puţin de 5;&#10;Zero - urile din faţă se scriu&#10;Folosiţi # pt. cei fără parafă" errorTitle="Atenţie !!!" error="Lungimea parafei este incorectă" sqref="F8:F30">
      <formula1>OR(TRIM(F8)="#",AND(LEN(TRIM(F8))&gt;3,LEN(TRIM(F8))&lt;7))</formula1>
    </dataValidation>
    <dataValidation type="custom" allowBlank="1" showInputMessage="1" showErrorMessage="1" prompt="Înainte de completarea orarului TREBUIE aleasă Categoria de personal." errorTitle="Atentie !!!" error="Numărul de ore zilnic trebuie să fie între 1 şi 15&#10;" sqref="E8:E30">
      <formula1>AND(E8&lt;=S8,E8&lt;=15)</formula1>
    </dataValidation>
    <dataValidation type="date" allowBlank="1" showInputMessage="1" showErrorMessage="1" errorTitle="Atentie !!!" error="Data eliberare incorectă" sqref="K8:K29 K30">
      <formula1>DATE(1990,1,1)</formula1>
      <formula2>DATE(2023,6,30)</formula2>
    </dataValidation>
    <dataValidation type="date" operator="greaterThan" allowBlank="1" showInputMessage="1" showErrorMessage="1" errorTitle="Atenţie !!!" error="Expiră înaintea contractării" sqref="N28 N30 N8:N27 N29 L8:L29 L30">
      <formula1>DATE(2023,7,1)</formula1>
    </dataValidation>
  </dataValidations>
  <printOptions/>
  <pageMargins left="0.2362204724409449" right="0.2362204724409449" top="0.7480314960629921" bottom="0.7480314960629921" header="0.31496062992125984" footer="0.31496062992125984"/>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indexed="46"/>
    <pageSetUpPr fitToPage="1"/>
  </sheetPr>
  <dimension ref="A1:X105"/>
  <sheetViews>
    <sheetView showGridLines="0" showZeros="0" tabSelected="1" showOutlineSymbols="0" zoomScale="90" zoomScaleNormal="90" zoomScalePageLayoutView="0" workbookViewId="0" topLeftCell="A4">
      <pane xSplit="3" ySplit="5" topLeftCell="D60" activePane="bottomRight" state="frozen"/>
      <selection pane="topLeft" activeCell="K11" sqref="K11"/>
      <selection pane="topRight" activeCell="K11" sqref="K11"/>
      <selection pane="bottomLeft" activeCell="K11" sqref="K11"/>
      <selection pane="bottomRight" activeCell="M67" sqref="M67"/>
    </sheetView>
  </sheetViews>
  <sheetFormatPr defaultColWidth="9.140625" defaultRowHeight="12.75"/>
  <cols>
    <col min="1" max="1" width="4.421875" style="156" customWidth="1"/>
    <col min="2" max="2" width="20.8515625" style="156" customWidth="1"/>
    <col min="3" max="3" width="34.57421875" style="156" customWidth="1"/>
    <col min="4" max="4" width="15.421875" style="156" customWidth="1"/>
    <col min="5" max="5" width="9.140625" style="156" customWidth="1"/>
    <col min="6" max="6" width="9.7109375" style="295" customWidth="1"/>
    <col min="7" max="7" width="20.140625" style="156" customWidth="1"/>
    <col min="8" max="8" width="9.140625" style="156" customWidth="1"/>
    <col min="9" max="9" width="9.7109375" style="156" customWidth="1"/>
    <col min="10" max="10" width="12.00390625" style="156" customWidth="1"/>
    <col min="11" max="11" width="9.140625" style="156" customWidth="1"/>
    <col min="12" max="12" width="8.8515625" style="156" customWidth="1"/>
    <col min="13" max="13" width="7.7109375" style="156" customWidth="1"/>
    <col min="14" max="14" width="9.00390625" style="161" bestFit="1" customWidth="1"/>
    <col min="15" max="15" width="4.00390625" style="156" hidden="1" customWidth="1"/>
    <col min="16" max="16" width="0" style="253" hidden="1" customWidth="1"/>
    <col min="17" max="17" width="4.7109375" style="254" hidden="1" customWidth="1"/>
    <col min="18" max="23" width="4.7109375" style="156" hidden="1" customWidth="1"/>
    <col min="24" max="24" width="19.140625" style="156" hidden="1" customWidth="1"/>
    <col min="25" max="25" width="0" style="156" hidden="1" customWidth="1"/>
    <col min="26" max="16384" width="9.140625" style="156" customWidth="1"/>
  </cols>
  <sheetData>
    <row r="1" spans="1:17" s="195" customFormat="1" ht="15.75">
      <c r="A1" s="245" t="str">
        <f>"Furnizor de investigatii paraclinice de radiologie-imagistica medicală: "&amp;Furn_Den</f>
        <v>Furnizor de investigatii paraclinice de radiologie-imagistica medicală: </v>
      </c>
      <c r="B1" s="246"/>
      <c r="C1" s="198"/>
      <c r="D1" s="196"/>
      <c r="E1" s="194"/>
      <c r="F1" s="247"/>
      <c r="N1" s="194"/>
      <c r="P1" s="248"/>
      <c r="Q1" s="249"/>
    </row>
    <row r="2" spans="1:17" s="195" customFormat="1" ht="15.75">
      <c r="A2" s="195" t="str">
        <f>"Punct de lucru: "&amp;PL_Den</f>
        <v>Punct de lucru: </v>
      </c>
      <c r="B2" s="246"/>
      <c r="C2" s="198"/>
      <c r="D2" s="196"/>
      <c r="E2" s="194"/>
      <c r="F2" s="247"/>
      <c r="N2" s="194"/>
      <c r="P2" s="248"/>
      <c r="Q2" s="249"/>
    </row>
    <row r="3" spans="1:13" ht="12.75">
      <c r="A3" s="250"/>
      <c r="B3" s="251"/>
      <c r="C3" s="251"/>
      <c r="D3" s="251"/>
      <c r="E3" s="251"/>
      <c r="F3" s="252"/>
      <c r="H3" s="251"/>
      <c r="I3" s="251"/>
      <c r="J3" s="251"/>
      <c r="K3" s="251"/>
      <c r="L3" s="251"/>
      <c r="M3" s="251"/>
    </row>
    <row r="4" spans="2:24" ht="44.25" customHeight="1">
      <c r="B4" s="255" t="s">
        <v>51</v>
      </c>
      <c r="C4" s="250"/>
      <c r="D4" s="251"/>
      <c r="E4" s="251"/>
      <c r="F4" s="252"/>
      <c r="H4" s="251"/>
      <c r="I4" s="251"/>
      <c r="J4" s="251"/>
      <c r="K4" s="251"/>
      <c r="L4" s="251"/>
      <c r="M4" s="251"/>
      <c r="N4" s="256"/>
      <c r="P4" s="257"/>
      <c r="Q4" s="258"/>
      <c r="R4" s="257"/>
      <c r="S4" s="257"/>
      <c r="T4" s="257"/>
      <c r="U4" s="257"/>
      <c r="V4" s="257"/>
      <c r="W4" s="257"/>
      <c r="X4" s="257"/>
    </row>
    <row r="5" spans="1:13" ht="27" customHeight="1">
      <c r="A5" s="163"/>
      <c r="B5" s="163"/>
      <c r="C5" s="163"/>
      <c r="D5" s="163"/>
      <c r="E5" s="163"/>
      <c r="F5" s="259"/>
      <c r="G5" s="163"/>
      <c r="H5" s="163"/>
      <c r="I5" s="163"/>
      <c r="J5" s="163"/>
      <c r="K5" s="163"/>
      <c r="L5" s="163"/>
      <c r="M5" s="163"/>
    </row>
    <row r="6" spans="1:14" ht="31.5" customHeight="1">
      <c r="A6" s="385" t="s">
        <v>44</v>
      </c>
      <c r="B6" s="385" t="s">
        <v>3</v>
      </c>
      <c r="C6" s="385" t="s">
        <v>54</v>
      </c>
      <c r="D6" s="385" t="s">
        <v>4</v>
      </c>
      <c r="E6" s="377" t="s">
        <v>45</v>
      </c>
      <c r="F6" s="377"/>
      <c r="G6" s="377"/>
      <c r="H6" s="377"/>
      <c r="I6" s="377"/>
      <c r="J6" s="377"/>
      <c r="K6" s="387" t="s">
        <v>107</v>
      </c>
      <c r="L6" s="387" t="s">
        <v>192</v>
      </c>
      <c r="M6" s="387" t="s">
        <v>153</v>
      </c>
      <c r="N6" s="384" t="s">
        <v>154</v>
      </c>
    </row>
    <row r="7" spans="1:23" ht="45.75" customHeight="1">
      <c r="A7" s="386"/>
      <c r="B7" s="385"/>
      <c r="C7" s="385"/>
      <c r="D7" s="385"/>
      <c r="E7" s="260" t="s">
        <v>5</v>
      </c>
      <c r="F7" s="262" t="s">
        <v>193</v>
      </c>
      <c r="G7" s="260" t="s">
        <v>46</v>
      </c>
      <c r="H7" s="260" t="s">
        <v>47</v>
      </c>
      <c r="I7" s="260" t="s">
        <v>106</v>
      </c>
      <c r="J7" s="260" t="s">
        <v>197</v>
      </c>
      <c r="K7" s="387"/>
      <c r="L7" s="387"/>
      <c r="M7" s="387"/>
      <c r="N7" s="384"/>
      <c r="P7" s="263" t="s">
        <v>129</v>
      </c>
      <c r="W7" s="264"/>
    </row>
    <row r="8" spans="1:23" ht="51">
      <c r="A8" s="261" t="s">
        <v>130</v>
      </c>
      <c r="B8" s="261" t="s">
        <v>131</v>
      </c>
      <c r="C8" s="261" t="s">
        <v>132</v>
      </c>
      <c r="D8" s="261" t="s">
        <v>133</v>
      </c>
      <c r="E8" s="261" t="s">
        <v>134</v>
      </c>
      <c r="F8" s="261" t="s">
        <v>135</v>
      </c>
      <c r="G8" s="261" t="s">
        <v>136</v>
      </c>
      <c r="H8" s="261" t="s">
        <v>137</v>
      </c>
      <c r="I8" s="261" t="s">
        <v>138</v>
      </c>
      <c r="J8" s="261" t="s">
        <v>139</v>
      </c>
      <c r="K8" s="261" t="s">
        <v>140</v>
      </c>
      <c r="L8" s="261" t="s">
        <v>141</v>
      </c>
      <c r="M8" s="261" t="s">
        <v>142</v>
      </c>
      <c r="N8" s="261" t="s">
        <v>143</v>
      </c>
      <c r="O8" s="265" t="s">
        <v>144</v>
      </c>
      <c r="P8" s="266" t="s">
        <v>145</v>
      </c>
      <c r="Q8" s="267" t="s">
        <v>146</v>
      </c>
      <c r="R8" s="261" t="s">
        <v>147</v>
      </c>
      <c r="S8" s="261" t="s">
        <v>148</v>
      </c>
      <c r="T8" s="261" t="s">
        <v>149</v>
      </c>
      <c r="U8" s="261" t="s">
        <v>150</v>
      </c>
      <c r="V8" s="261" t="s">
        <v>151</v>
      </c>
      <c r="W8" s="261" t="s">
        <v>152</v>
      </c>
    </row>
    <row r="9" spans="1:23" s="272" customFormat="1" ht="25.5">
      <c r="A9" s="268">
        <v>1</v>
      </c>
      <c r="B9" s="269" t="s">
        <v>222</v>
      </c>
      <c r="C9" s="270" t="s">
        <v>55</v>
      </c>
      <c r="D9" s="104"/>
      <c r="E9" s="104"/>
      <c r="F9" s="105"/>
      <c r="G9" s="101"/>
      <c r="H9" s="104"/>
      <c r="I9" s="105"/>
      <c r="J9" s="101"/>
      <c r="K9" s="102"/>
      <c r="L9" s="102"/>
      <c r="M9" s="271" t="s">
        <v>55</v>
      </c>
      <c r="N9" s="297">
        <f>IF(OR($K$9&lt;&gt;"DA",$L$9&lt;&gt;"DA",$P9&gt;=15),0,(IF(OR($K$9&lt;&gt;"DA",$L$9&lt;&gt;"DA",AND($P9&gt;=9,$P9&lt;15)),(Q9-((P9-9)*15%)*Q9),Q9)))</f>
        <v>0</v>
      </c>
      <c r="O9" s="400"/>
      <c r="P9" s="407">
        <f>INT((DATE(2023,6,30)-$F$9)/365.25)</f>
        <v>123</v>
      </c>
      <c r="Q9" s="399">
        <v>15</v>
      </c>
      <c r="R9" s="400"/>
      <c r="S9" s="400"/>
      <c r="T9" s="400"/>
      <c r="U9" s="401">
        <v>1</v>
      </c>
      <c r="V9" s="400"/>
      <c r="W9" s="400"/>
    </row>
    <row r="10" spans="1:23" s="277" customFormat="1" ht="25.5">
      <c r="A10" s="273">
        <f>IF(LEN(TRIM(B10))=0,A9,A9+1)</f>
        <v>1</v>
      </c>
      <c r="B10" s="274"/>
      <c r="C10" s="275" t="s">
        <v>52</v>
      </c>
      <c r="D10" s="271" t="s">
        <v>55</v>
      </c>
      <c r="E10" s="271" t="s">
        <v>55</v>
      </c>
      <c r="F10" s="276" t="s">
        <v>55</v>
      </c>
      <c r="G10" s="271" t="s">
        <v>55</v>
      </c>
      <c r="H10" s="271" t="s">
        <v>55</v>
      </c>
      <c r="I10" s="271" t="s">
        <v>55</v>
      </c>
      <c r="J10" s="271" t="s">
        <v>55</v>
      </c>
      <c r="K10" s="271" t="s">
        <v>55</v>
      </c>
      <c r="L10" s="271" t="s">
        <v>55</v>
      </c>
      <c r="M10" s="14"/>
      <c r="N10" s="297">
        <f>IF(OR($K$9&lt;&gt;"DA",$L$9&lt;&gt;"DA",M10&lt;&gt;"DA",$P10&gt;=15),0,(IF(OR($K$9&lt;&gt;"DA",$L$9&lt;&gt;"DA",M10&lt;&gt;"DA",AND($P10&gt;=9,$P10&lt;15)),(Q10-((P10-9)*15%)*Q10),Q10)))</f>
        <v>0</v>
      </c>
      <c r="O10" s="403"/>
      <c r="P10" s="407">
        <f aca="true" t="shared" si="0" ref="P10:P18">INT((DATE(2023,6,30)-$F$9)/365.25)</f>
        <v>123</v>
      </c>
      <c r="Q10" s="402">
        <v>15</v>
      </c>
      <c r="R10" s="403"/>
      <c r="S10" s="403"/>
      <c r="T10" s="403"/>
      <c r="U10" s="404">
        <v>2</v>
      </c>
      <c r="V10" s="403"/>
      <c r="W10" s="403"/>
    </row>
    <row r="11" spans="1:23" s="277" customFormat="1" ht="12.75">
      <c r="A11" s="273">
        <f aca="true" t="shared" si="1" ref="A11:A65">IF(LEN(TRIM(B11))=0,A10,A10+1)</f>
        <v>1</v>
      </c>
      <c r="B11" s="274"/>
      <c r="C11" s="275" t="s">
        <v>53</v>
      </c>
      <c r="D11" s="271" t="s">
        <v>55</v>
      </c>
      <c r="E11" s="271" t="s">
        <v>55</v>
      </c>
      <c r="F11" s="276" t="s">
        <v>55</v>
      </c>
      <c r="G11" s="271" t="s">
        <v>55</v>
      </c>
      <c r="H11" s="271" t="s">
        <v>55</v>
      </c>
      <c r="I11" s="271" t="s">
        <v>55</v>
      </c>
      <c r="J11" s="271" t="s">
        <v>55</v>
      </c>
      <c r="K11" s="271" t="s">
        <v>55</v>
      </c>
      <c r="L11" s="271" t="s">
        <v>55</v>
      </c>
      <c r="M11" s="14"/>
      <c r="N11" s="297">
        <f aca="true" t="shared" si="2" ref="N11:N18">IF(OR($K$9&lt;&gt;"DA",$L$9&lt;&gt;"DA",M11&lt;&gt;"DA",$P11&gt;=15),0,(IF(OR($K$9&lt;&gt;"DA",$L$9&lt;&gt;"DA",M11&lt;&gt;"DA",AND($P11&gt;=9,$P11&lt;15)),(Q11-((P11-9)*15%)*Q11),Q11)))</f>
        <v>0</v>
      </c>
      <c r="O11" s="403"/>
      <c r="P11" s="407">
        <f t="shared" si="0"/>
        <v>123</v>
      </c>
      <c r="Q11" s="402">
        <v>30</v>
      </c>
      <c r="R11" s="403"/>
      <c r="S11" s="403"/>
      <c r="T11" s="403"/>
      <c r="U11" s="404">
        <v>3</v>
      </c>
      <c r="V11" s="403"/>
      <c r="W11" s="403"/>
    </row>
    <row r="12" spans="1:23" s="277" customFormat="1" ht="12.75">
      <c r="A12" s="273">
        <f t="shared" si="1"/>
        <v>1</v>
      </c>
      <c r="B12" s="274"/>
      <c r="C12" s="275"/>
      <c r="D12" s="271" t="s">
        <v>55</v>
      </c>
      <c r="E12" s="271" t="s">
        <v>55</v>
      </c>
      <c r="F12" s="276" t="s">
        <v>55</v>
      </c>
      <c r="G12" s="271" t="s">
        <v>55</v>
      </c>
      <c r="H12" s="271" t="s">
        <v>55</v>
      </c>
      <c r="I12" s="271" t="s">
        <v>55</v>
      </c>
      <c r="J12" s="271" t="s">
        <v>55</v>
      </c>
      <c r="K12" s="271" t="s">
        <v>55</v>
      </c>
      <c r="L12" s="271" t="s">
        <v>55</v>
      </c>
      <c r="M12" s="14"/>
      <c r="N12" s="297">
        <f t="shared" si="2"/>
        <v>0</v>
      </c>
      <c r="O12" s="403"/>
      <c r="P12" s="407">
        <f t="shared" si="0"/>
        <v>123</v>
      </c>
      <c r="Q12" s="402">
        <v>5</v>
      </c>
      <c r="R12" s="403"/>
      <c r="S12" s="403"/>
      <c r="T12" s="403"/>
      <c r="U12" s="404">
        <v>4</v>
      </c>
      <c r="V12" s="403"/>
      <c r="W12" s="403"/>
    </row>
    <row r="13" spans="1:23" s="277" customFormat="1" ht="12.75">
      <c r="A13" s="273">
        <f t="shared" si="1"/>
        <v>1</v>
      </c>
      <c r="B13" s="274"/>
      <c r="C13" s="275"/>
      <c r="D13" s="271" t="s">
        <v>55</v>
      </c>
      <c r="E13" s="271" t="s">
        <v>55</v>
      </c>
      <c r="F13" s="276" t="s">
        <v>55</v>
      </c>
      <c r="G13" s="271" t="s">
        <v>55</v>
      </c>
      <c r="H13" s="271" t="s">
        <v>55</v>
      </c>
      <c r="I13" s="271" t="s">
        <v>55</v>
      </c>
      <c r="J13" s="271" t="s">
        <v>55</v>
      </c>
      <c r="K13" s="271" t="s">
        <v>55</v>
      </c>
      <c r="L13" s="271" t="s">
        <v>55</v>
      </c>
      <c r="M13" s="14"/>
      <c r="N13" s="297">
        <f t="shared" si="2"/>
        <v>0</v>
      </c>
      <c r="O13" s="403"/>
      <c r="P13" s="407">
        <f t="shared" si="0"/>
        <v>123</v>
      </c>
      <c r="Q13" s="402">
        <v>5</v>
      </c>
      <c r="R13" s="403"/>
      <c r="S13" s="403"/>
      <c r="T13" s="403"/>
      <c r="U13" s="404">
        <v>5</v>
      </c>
      <c r="V13" s="403"/>
      <c r="W13" s="403"/>
    </row>
    <row r="14" spans="1:23" s="277" customFormat="1" ht="12.75">
      <c r="A14" s="273">
        <f t="shared" si="1"/>
        <v>1</v>
      </c>
      <c r="B14" s="274"/>
      <c r="C14" s="275"/>
      <c r="D14" s="271" t="s">
        <v>55</v>
      </c>
      <c r="E14" s="271" t="s">
        <v>55</v>
      </c>
      <c r="F14" s="276" t="s">
        <v>55</v>
      </c>
      <c r="G14" s="271" t="s">
        <v>55</v>
      </c>
      <c r="H14" s="271" t="s">
        <v>55</v>
      </c>
      <c r="I14" s="271" t="s">
        <v>55</v>
      </c>
      <c r="J14" s="271" t="s">
        <v>55</v>
      </c>
      <c r="K14" s="271" t="s">
        <v>55</v>
      </c>
      <c r="L14" s="271" t="s">
        <v>55</v>
      </c>
      <c r="M14" s="14"/>
      <c r="N14" s="297">
        <f t="shared" si="2"/>
        <v>0</v>
      </c>
      <c r="O14" s="403"/>
      <c r="P14" s="407">
        <f t="shared" si="0"/>
        <v>123</v>
      </c>
      <c r="Q14" s="402">
        <v>5</v>
      </c>
      <c r="R14" s="403"/>
      <c r="S14" s="403"/>
      <c r="T14" s="403"/>
      <c r="U14" s="404">
        <v>6</v>
      </c>
      <c r="V14" s="403"/>
      <c r="W14" s="403"/>
    </row>
    <row r="15" spans="1:23" s="277" customFormat="1" ht="12.75">
      <c r="A15" s="273">
        <f t="shared" si="1"/>
        <v>1</v>
      </c>
      <c r="B15" s="274"/>
      <c r="C15" s="275"/>
      <c r="D15" s="271" t="s">
        <v>55</v>
      </c>
      <c r="E15" s="271" t="s">
        <v>55</v>
      </c>
      <c r="F15" s="276" t="s">
        <v>55</v>
      </c>
      <c r="G15" s="271" t="s">
        <v>55</v>
      </c>
      <c r="H15" s="271" t="s">
        <v>55</v>
      </c>
      <c r="I15" s="271" t="s">
        <v>55</v>
      </c>
      <c r="J15" s="271" t="s">
        <v>55</v>
      </c>
      <c r="K15" s="271" t="s">
        <v>55</v>
      </c>
      <c r="L15" s="271" t="s">
        <v>55</v>
      </c>
      <c r="M15" s="14"/>
      <c r="N15" s="297">
        <f t="shared" si="2"/>
        <v>0</v>
      </c>
      <c r="O15" s="403"/>
      <c r="P15" s="407">
        <f t="shared" si="0"/>
        <v>123</v>
      </c>
      <c r="Q15" s="402">
        <v>3</v>
      </c>
      <c r="R15" s="403"/>
      <c r="S15" s="403"/>
      <c r="T15" s="403"/>
      <c r="U15" s="404">
        <v>7</v>
      </c>
      <c r="V15" s="403"/>
      <c r="W15" s="403"/>
    </row>
    <row r="16" spans="1:23" s="277" customFormat="1" ht="12.75">
      <c r="A16" s="273">
        <f t="shared" si="1"/>
        <v>1</v>
      </c>
      <c r="B16" s="274"/>
      <c r="C16" s="275"/>
      <c r="D16" s="271" t="s">
        <v>55</v>
      </c>
      <c r="E16" s="271" t="s">
        <v>55</v>
      </c>
      <c r="F16" s="276" t="s">
        <v>55</v>
      </c>
      <c r="G16" s="271" t="s">
        <v>55</v>
      </c>
      <c r="H16" s="271" t="s">
        <v>55</v>
      </c>
      <c r="I16" s="271" t="s">
        <v>55</v>
      </c>
      <c r="J16" s="271" t="s">
        <v>55</v>
      </c>
      <c r="K16" s="271" t="s">
        <v>55</v>
      </c>
      <c r="L16" s="271" t="s">
        <v>55</v>
      </c>
      <c r="M16" s="14"/>
      <c r="N16" s="297">
        <f t="shared" si="2"/>
        <v>0</v>
      </c>
      <c r="O16" s="403"/>
      <c r="P16" s="407">
        <f t="shared" si="0"/>
        <v>123</v>
      </c>
      <c r="Q16" s="402">
        <v>3</v>
      </c>
      <c r="R16" s="403"/>
      <c r="S16" s="403"/>
      <c r="T16" s="403"/>
      <c r="U16" s="404">
        <v>8</v>
      </c>
      <c r="V16" s="403"/>
      <c r="W16" s="403"/>
    </row>
    <row r="17" spans="1:23" s="277" customFormat="1" ht="12.75">
      <c r="A17" s="273">
        <f t="shared" si="1"/>
        <v>1</v>
      </c>
      <c r="B17" s="274"/>
      <c r="C17" s="275"/>
      <c r="D17" s="271" t="s">
        <v>55</v>
      </c>
      <c r="E17" s="271" t="s">
        <v>55</v>
      </c>
      <c r="F17" s="276" t="s">
        <v>55</v>
      </c>
      <c r="G17" s="271" t="s">
        <v>55</v>
      </c>
      <c r="H17" s="271" t="s">
        <v>55</v>
      </c>
      <c r="I17" s="271" t="s">
        <v>55</v>
      </c>
      <c r="J17" s="271" t="s">
        <v>55</v>
      </c>
      <c r="K17" s="271" t="s">
        <v>55</v>
      </c>
      <c r="L17" s="271" t="s">
        <v>55</v>
      </c>
      <c r="M17" s="14"/>
      <c r="N17" s="297">
        <f t="shared" si="2"/>
        <v>0</v>
      </c>
      <c r="O17" s="403"/>
      <c r="P17" s="407">
        <f t="shared" si="0"/>
        <v>123</v>
      </c>
      <c r="Q17" s="402">
        <v>3</v>
      </c>
      <c r="R17" s="403"/>
      <c r="S17" s="403"/>
      <c r="T17" s="403"/>
      <c r="U17" s="404">
        <v>9</v>
      </c>
      <c r="V17" s="403"/>
      <c r="W17" s="403"/>
    </row>
    <row r="18" spans="1:23" s="277" customFormat="1" ht="12.75">
      <c r="A18" s="279">
        <f t="shared" si="1"/>
        <v>1</v>
      </c>
      <c r="B18" s="274"/>
      <c r="C18" s="275"/>
      <c r="D18" s="271" t="s">
        <v>55</v>
      </c>
      <c r="E18" s="271" t="s">
        <v>55</v>
      </c>
      <c r="F18" s="276" t="s">
        <v>55</v>
      </c>
      <c r="G18" s="271" t="s">
        <v>55</v>
      </c>
      <c r="H18" s="271" t="s">
        <v>55</v>
      </c>
      <c r="I18" s="271" t="s">
        <v>55</v>
      </c>
      <c r="J18" s="271" t="s">
        <v>55</v>
      </c>
      <c r="K18" s="271" t="s">
        <v>55</v>
      </c>
      <c r="L18" s="271" t="s">
        <v>55</v>
      </c>
      <c r="M18" s="87"/>
      <c r="N18" s="297">
        <f t="shared" si="2"/>
        <v>0</v>
      </c>
      <c r="O18" s="403"/>
      <c r="P18" s="407">
        <f t="shared" si="0"/>
        <v>123</v>
      </c>
      <c r="Q18" s="402">
        <v>1</v>
      </c>
      <c r="R18" s="403"/>
      <c r="S18" s="403"/>
      <c r="T18" s="403"/>
      <c r="U18" s="404">
        <v>11</v>
      </c>
      <c r="V18" s="403"/>
      <c r="W18" s="403"/>
    </row>
    <row r="19" spans="1:23" s="277" customFormat="1" ht="25.5">
      <c r="A19" s="273">
        <f t="shared" si="1"/>
        <v>2</v>
      </c>
      <c r="B19" s="269" t="s">
        <v>222</v>
      </c>
      <c r="C19" s="280" t="s">
        <v>55</v>
      </c>
      <c r="D19" s="104"/>
      <c r="E19" s="104"/>
      <c r="F19" s="105"/>
      <c r="G19" s="101"/>
      <c r="H19" s="104"/>
      <c r="I19" s="105"/>
      <c r="J19" s="101"/>
      <c r="K19" s="102"/>
      <c r="L19" s="102"/>
      <c r="M19" s="271" t="s">
        <v>55</v>
      </c>
      <c r="N19" s="297">
        <f>IF(OR($K$19&lt;&gt;"DA",$L$19&lt;&gt;"DA",$P19&gt;=15),0,(IF(OR($K$19&lt;&gt;"DA",$L$19&lt;&gt;"DA",AND($P19&gt;=9,$P19&lt;15)),(Q19-((P19-9)*15%)*Q19),Q19)))</f>
        <v>0</v>
      </c>
      <c r="O19" s="403"/>
      <c r="P19" s="407">
        <f>INT((DATE(2023,6,30)-$F$19)/365.25)</f>
        <v>123</v>
      </c>
      <c r="Q19" s="402">
        <v>15</v>
      </c>
      <c r="R19" s="403"/>
      <c r="S19" s="403"/>
      <c r="T19" s="403"/>
      <c r="U19" s="404">
        <v>1</v>
      </c>
      <c r="V19" s="403"/>
      <c r="W19" s="403"/>
    </row>
    <row r="20" spans="1:23" s="277" customFormat="1" ht="25.5">
      <c r="A20" s="273">
        <f t="shared" si="1"/>
        <v>2</v>
      </c>
      <c r="B20" s="274"/>
      <c r="C20" s="275" t="s">
        <v>52</v>
      </c>
      <c r="D20" s="271" t="s">
        <v>55</v>
      </c>
      <c r="E20" s="271" t="s">
        <v>55</v>
      </c>
      <c r="F20" s="276" t="s">
        <v>55</v>
      </c>
      <c r="G20" s="271" t="s">
        <v>55</v>
      </c>
      <c r="H20" s="271" t="s">
        <v>55</v>
      </c>
      <c r="I20" s="271" t="s">
        <v>55</v>
      </c>
      <c r="J20" s="271" t="s">
        <v>55</v>
      </c>
      <c r="K20" s="271" t="s">
        <v>55</v>
      </c>
      <c r="L20" s="271" t="s">
        <v>55</v>
      </c>
      <c r="M20" s="87"/>
      <c r="N20" s="297">
        <f>IF(OR($K$19&lt;&gt;"DA",$L$19&lt;&gt;"DA",M20&lt;&gt;"DA",$P20&gt;=15),0,(IF(OR($K$19&lt;&gt;"DA",$L$19&lt;&gt;"DA",M20&lt;&gt;"DA",AND($P20&gt;=9,$P20&lt;15)),(Q20-((P20-9)*15%)*Q20),Q20)))</f>
        <v>0</v>
      </c>
      <c r="O20" s="403"/>
      <c r="P20" s="407">
        <f aca="true" t="shared" si="3" ref="P20:P28">INT((DATE(2023,6,30)-$F$19)/365.25)</f>
        <v>123</v>
      </c>
      <c r="Q20" s="402">
        <v>15</v>
      </c>
      <c r="R20" s="403"/>
      <c r="S20" s="403"/>
      <c r="T20" s="403"/>
      <c r="U20" s="404">
        <v>2</v>
      </c>
      <c r="V20" s="403"/>
      <c r="W20" s="403"/>
    </row>
    <row r="21" spans="1:23" s="277" customFormat="1" ht="12.75">
      <c r="A21" s="273">
        <f t="shared" si="1"/>
        <v>2</v>
      </c>
      <c r="B21" s="274"/>
      <c r="C21" s="275" t="s">
        <v>53</v>
      </c>
      <c r="D21" s="271" t="s">
        <v>55</v>
      </c>
      <c r="E21" s="271" t="s">
        <v>55</v>
      </c>
      <c r="F21" s="276" t="s">
        <v>55</v>
      </c>
      <c r="G21" s="271" t="s">
        <v>55</v>
      </c>
      <c r="H21" s="271" t="s">
        <v>55</v>
      </c>
      <c r="I21" s="271" t="s">
        <v>55</v>
      </c>
      <c r="J21" s="271" t="s">
        <v>55</v>
      </c>
      <c r="K21" s="271" t="s">
        <v>55</v>
      </c>
      <c r="L21" s="271" t="s">
        <v>55</v>
      </c>
      <c r="M21" s="87"/>
      <c r="N21" s="297">
        <f aca="true" t="shared" si="4" ref="N21:N28">IF(OR($K$19&lt;&gt;"DA",$L$19&lt;&gt;"DA",M21&lt;&gt;"DA",$P21&gt;=15),0,(IF(OR($K$19&lt;&gt;"DA",$L$19&lt;&gt;"DA",M21&lt;&gt;"DA",AND($P21&gt;=9,$P21&lt;15)),(Q21-((P21-9)*15%)*Q21),Q21)))</f>
        <v>0</v>
      </c>
      <c r="O21" s="403"/>
      <c r="P21" s="407">
        <f t="shared" si="3"/>
        <v>123</v>
      </c>
      <c r="Q21" s="402">
        <v>30</v>
      </c>
      <c r="R21" s="403"/>
      <c r="S21" s="403"/>
      <c r="T21" s="403"/>
      <c r="U21" s="404">
        <v>3</v>
      </c>
      <c r="V21" s="403"/>
      <c r="W21" s="403"/>
    </row>
    <row r="22" spans="1:23" s="277" customFormat="1" ht="12.75">
      <c r="A22" s="273">
        <f t="shared" si="1"/>
        <v>2</v>
      </c>
      <c r="B22" s="274"/>
      <c r="C22" s="275"/>
      <c r="D22" s="271" t="s">
        <v>55</v>
      </c>
      <c r="E22" s="271" t="s">
        <v>55</v>
      </c>
      <c r="F22" s="276" t="s">
        <v>55</v>
      </c>
      <c r="G22" s="271" t="s">
        <v>55</v>
      </c>
      <c r="H22" s="271" t="s">
        <v>55</v>
      </c>
      <c r="I22" s="271" t="s">
        <v>55</v>
      </c>
      <c r="J22" s="271" t="s">
        <v>55</v>
      </c>
      <c r="K22" s="271" t="s">
        <v>55</v>
      </c>
      <c r="L22" s="271" t="s">
        <v>55</v>
      </c>
      <c r="M22" s="87"/>
      <c r="N22" s="297">
        <f t="shared" si="4"/>
        <v>0</v>
      </c>
      <c r="O22" s="403"/>
      <c r="P22" s="407">
        <f t="shared" si="3"/>
        <v>123</v>
      </c>
      <c r="Q22" s="402">
        <v>5</v>
      </c>
      <c r="R22" s="403"/>
      <c r="S22" s="403"/>
      <c r="T22" s="403"/>
      <c r="U22" s="404">
        <v>4</v>
      </c>
      <c r="V22" s="403"/>
      <c r="W22" s="403"/>
    </row>
    <row r="23" spans="1:23" s="277" customFormat="1" ht="12.75">
      <c r="A23" s="273">
        <f t="shared" si="1"/>
        <v>2</v>
      </c>
      <c r="B23" s="274"/>
      <c r="C23" s="275"/>
      <c r="D23" s="271" t="s">
        <v>55</v>
      </c>
      <c r="E23" s="271" t="s">
        <v>55</v>
      </c>
      <c r="F23" s="276" t="s">
        <v>55</v>
      </c>
      <c r="G23" s="271" t="s">
        <v>55</v>
      </c>
      <c r="H23" s="271" t="s">
        <v>55</v>
      </c>
      <c r="I23" s="271" t="s">
        <v>55</v>
      </c>
      <c r="J23" s="271" t="s">
        <v>55</v>
      </c>
      <c r="K23" s="271" t="s">
        <v>55</v>
      </c>
      <c r="L23" s="271" t="s">
        <v>55</v>
      </c>
      <c r="M23" s="87"/>
      <c r="N23" s="297">
        <f t="shared" si="4"/>
        <v>0</v>
      </c>
      <c r="O23" s="403"/>
      <c r="P23" s="407">
        <f t="shared" si="3"/>
        <v>123</v>
      </c>
      <c r="Q23" s="402">
        <v>5</v>
      </c>
      <c r="R23" s="403"/>
      <c r="S23" s="403"/>
      <c r="T23" s="403"/>
      <c r="U23" s="404">
        <v>5</v>
      </c>
      <c r="V23" s="403"/>
      <c r="W23" s="403"/>
    </row>
    <row r="24" spans="1:23" s="277" customFormat="1" ht="12.75">
      <c r="A24" s="273">
        <f t="shared" si="1"/>
        <v>2</v>
      </c>
      <c r="B24" s="274"/>
      <c r="C24" s="275"/>
      <c r="D24" s="271" t="s">
        <v>55</v>
      </c>
      <c r="E24" s="271" t="s">
        <v>55</v>
      </c>
      <c r="F24" s="276" t="s">
        <v>55</v>
      </c>
      <c r="G24" s="271" t="s">
        <v>55</v>
      </c>
      <c r="H24" s="271" t="s">
        <v>55</v>
      </c>
      <c r="I24" s="271" t="s">
        <v>55</v>
      </c>
      <c r="J24" s="271" t="s">
        <v>55</v>
      </c>
      <c r="K24" s="271" t="s">
        <v>55</v>
      </c>
      <c r="L24" s="271" t="s">
        <v>55</v>
      </c>
      <c r="M24" s="87"/>
      <c r="N24" s="297">
        <f t="shared" si="4"/>
        <v>0</v>
      </c>
      <c r="O24" s="403"/>
      <c r="P24" s="407">
        <f t="shared" si="3"/>
        <v>123</v>
      </c>
      <c r="Q24" s="402">
        <v>5</v>
      </c>
      <c r="R24" s="403"/>
      <c r="S24" s="403"/>
      <c r="T24" s="403"/>
      <c r="U24" s="404">
        <v>6</v>
      </c>
      <c r="V24" s="403"/>
      <c r="W24" s="403"/>
    </row>
    <row r="25" spans="1:23" s="277" customFormat="1" ht="12.75">
      <c r="A25" s="273">
        <f t="shared" si="1"/>
        <v>2</v>
      </c>
      <c r="B25" s="274"/>
      <c r="C25" s="275"/>
      <c r="D25" s="271" t="s">
        <v>55</v>
      </c>
      <c r="E25" s="271" t="s">
        <v>55</v>
      </c>
      <c r="F25" s="276" t="s">
        <v>55</v>
      </c>
      <c r="G25" s="271" t="s">
        <v>55</v>
      </c>
      <c r="H25" s="271" t="s">
        <v>55</v>
      </c>
      <c r="I25" s="271" t="s">
        <v>55</v>
      </c>
      <c r="J25" s="271" t="s">
        <v>55</v>
      </c>
      <c r="K25" s="271" t="s">
        <v>55</v>
      </c>
      <c r="L25" s="271" t="s">
        <v>55</v>
      </c>
      <c r="M25" s="87"/>
      <c r="N25" s="297">
        <f t="shared" si="4"/>
        <v>0</v>
      </c>
      <c r="O25" s="403"/>
      <c r="P25" s="407">
        <f t="shared" si="3"/>
        <v>123</v>
      </c>
      <c r="Q25" s="402">
        <v>3</v>
      </c>
      <c r="R25" s="403"/>
      <c r="S25" s="403"/>
      <c r="T25" s="403"/>
      <c r="U25" s="404">
        <v>7</v>
      </c>
      <c r="V25" s="403"/>
      <c r="W25" s="403"/>
    </row>
    <row r="26" spans="1:23" s="277" customFormat="1" ht="12.75">
      <c r="A26" s="273">
        <f t="shared" si="1"/>
        <v>2</v>
      </c>
      <c r="B26" s="274"/>
      <c r="C26" s="275"/>
      <c r="D26" s="271" t="s">
        <v>55</v>
      </c>
      <c r="E26" s="271" t="s">
        <v>55</v>
      </c>
      <c r="F26" s="276" t="s">
        <v>55</v>
      </c>
      <c r="G26" s="271" t="s">
        <v>55</v>
      </c>
      <c r="H26" s="271" t="s">
        <v>55</v>
      </c>
      <c r="I26" s="271" t="s">
        <v>55</v>
      </c>
      <c r="J26" s="271" t="s">
        <v>55</v>
      </c>
      <c r="K26" s="271" t="s">
        <v>55</v>
      </c>
      <c r="L26" s="271" t="s">
        <v>55</v>
      </c>
      <c r="M26" s="87"/>
      <c r="N26" s="297">
        <f t="shared" si="4"/>
        <v>0</v>
      </c>
      <c r="O26" s="403"/>
      <c r="P26" s="407">
        <f t="shared" si="3"/>
        <v>123</v>
      </c>
      <c r="Q26" s="402">
        <v>3</v>
      </c>
      <c r="R26" s="403"/>
      <c r="S26" s="403"/>
      <c r="T26" s="403"/>
      <c r="U26" s="404">
        <v>8</v>
      </c>
      <c r="V26" s="403"/>
      <c r="W26" s="403"/>
    </row>
    <row r="27" spans="1:23" s="277" customFormat="1" ht="12.75">
      <c r="A27" s="273">
        <f t="shared" si="1"/>
        <v>2</v>
      </c>
      <c r="B27" s="274"/>
      <c r="C27" s="275"/>
      <c r="D27" s="271" t="s">
        <v>55</v>
      </c>
      <c r="E27" s="271" t="s">
        <v>55</v>
      </c>
      <c r="F27" s="276" t="s">
        <v>55</v>
      </c>
      <c r="G27" s="271" t="s">
        <v>55</v>
      </c>
      <c r="H27" s="271" t="s">
        <v>55</v>
      </c>
      <c r="I27" s="271" t="s">
        <v>55</v>
      </c>
      <c r="J27" s="271" t="s">
        <v>55</v>
      </c>
      <c r="K27" s="271" t="s">
        <v>55</v>
      </c>
      <c r="L27" s="271" t="s">
        <v>55</v>
      </c>
      <c r="M27" s="87"/>
      <c r="N27" s="297">
        <f t="shared" si="4"/>
        <v>0</v>
      </c>
      <c r="O27" s="403"/>
      <c r="P27" s="407">
        <f t="shared" si="3"/>
        <v>123</v>
      </c>
      <c r="Q27" s="402">
        <v>3</v>
      </c>
      <c r="R27" s="403"/>
      <c r="S27" s="403"/>
      <c r="T27" s="403"/>
      <c r="U27" s="404">
        <v>9</v>
      </c>
      <c r="V27" s="403"/>
      <c r="W27" s="403"/>
    </row>
    <row r="28" spans="1:23" s="277" customFormat="1" ht="12.75">
      <c r="A28" s="279">
        <f t="shared" si="1"/>
        <v>2</v>
      </c>
      <c r="B28" s="274"/>
      <c r="C28" s="275"/>
      <c r="D28" s="271" t="s">
        <v>55</v>
      </c>
      <c r="E28" s="271" t="s">
        <v>55</v>
      </c>
      <c r="F28" s="276" t="s">
        <v>55</v>
      </c>
      <c r="G28" s="271" t="s">
        <v>55</v>
      </c>
      <c r="H28" s="271" t="s">
        <v>55</v>
      </c>
      <c r="I28" s="271" t="s">
        <v>55</v>
      </c>
      <c r="J28" s="271" t="s">
        <v>55</v>
      </c>
      <c r="K28" s="271" t="s">
        <v>55</v>
      </c>
      <c r="L28" s="271" t="s">
        <v>55</v>
      </c>
      <c r="M28" s="87"/>
      <c r="N28" s="297">
        <f t="shared" si="4"/>
        <v>0</v>
      </c>
      <c r="O28" s="403"/>
      <c r="P28" s="407">
        <f t="shared" si="3"/>
        <v>123</v>
      </c>
      <c r="Q28" s="402">
        <v>1</v>
      </c>
      <c r="R28" s="403"/>
      <c r="S28" s="403"/>
      <c r="T28" s="403"/>
      <c r="U28" s="404">
        <v>11</v>
      </c>
      <c r="V28" s="403"/>
      <c r="W28" s="403"/>
    </row>
    <row r="29" spans="1:23" s="277" customFormat="1" ht="12.75">
      <c r="A29" s="273">
        <f>IF(LEN(TRIM(B29))=0,A28,A28+1)</f>
        <v>2</v>
      </c>
      <c r="B29" s="269"/>
      <c r="C29" s="280"/>
      <c r="D29" s="104"/>
      <c r="E29" s="104"/>
      <c r="F29" s="105"/>
      <c r="G29" s="101"/>
      <c r="H29" s="104"/>
      <c r="I29" s="105"/>
      <c r="J29" s="101"/>
      <c r="K29" s="102"/>
      <c r="L29" s="102"/>
      <c r="M29" s="271" t="s">
        <v>55</v>
      </c>
      <c r="N29" s="297">
        <f>IF(OR($K$29&lt;&gt;"DA",$L$29&lt;&gt;"DA",$P29&gt;=15),0,(IF(OR($K$29&lt;&gt;"DA",$L$29&lt;&gt;"DA",AND($P29&gt;=9,$P29&lt;15)),(Q29-((P29-9)*15%)*Q29),Q29)))</f>
        <v>0</v>
      </c>
      <c r="O29" s="403"/>
      <c r="P29" s="407">
        <f>INT((DATE(2023,6,30)-$F$29)/365.25)</f>
        <v>123</v>
      </c>
      <c r="Q29" s="402">
        <v>15</v>
      </c>
      <c r="R29" s="403"/>
      <c r="S29" s="403"/>
      <c r="T29" s="403"/>
      <c r="U29" s="404">
        <v>12</v>
      </c>
      <c r="V29" s="403"/>
      <c r="W29" s="403"/>
    </row>
    <row r="30" spans="1:23" s="277" customFormat="1" ht="25.5">
      <c r="A30" s="273">
        <f t="shared" si="1"/>
        <v>3</v>
      </c>
      <c r="B30" s="269" t="s">
        <v>222</v>
      </c>
      <c r="C30" s="275" t="s">
        <v>52</v>
      </c>
      <c r="D30" s="271" t="s">
        <v>55</v>
      </c>
      <c r="E30" s="271" t="s">
        <v>55</v>
      </c>
      <c r="F30" s="276" t="s">
        <v>55</v>
      </c>
      <c r="G30" s="271" t="s">
        <v>55</v>
      </c>
      <c r="H30" s="271" t="s">
        <v>55</v>
      </c>
      <c r="I30" s="271" t="s">
        <v>55</v>
      </c>
      <c r="J30" s="271" t="s">
        <v>55</v>
      </c>
      <c r="K30" s="271" t="s">
        <v>55</v>
      </c>
      <c r="L30" s="271" t="s">
        <v>55</v>
      </c>
      <c r="M30" s="87"/>
      <c r="N30" s="297">
        <f>IF(OR($K$29&lt;&gt;"DA",$L$29&lt;&gt;"DA",M30&lt;&gt;"DA",$P30&gt;=15),0,(IF(OR($K$29&lt;&gt;"DA",$L$29&lt;&gt;"DA",M30&lt;&gt;"DA",AND($P30&gt;=9,$P30&lt;15)),(Q30-((P30-9)*15%)*Q30),Q30)))</f>
        <v>0</v>
      </c>
      <c r="O30" s="403"/>
      <c r="P30" s="407">
        <f aca="true" t="shared" si="5" ref="P30:P38">INT((DATE(2023,6,30)-$F$29)/365.25)</f>
        <v>123</v>
      </c>
      <c r="Q30" s="402">
        <v>15</v>
      </c>
      <c r="R30" s="403"/>
      <c r="S30" s="403"/>
      <c r="T30" s="403"/>
      <c r="U30" s="404">
        <v>13</v>
      </c>
      <c r="V30" s="403"/>
      <c r="W30" s="403"/>
    </row>
    <row r="31" spans="1:23" s="277" customFormat="1" ht="12.75">
      <c r="A31" s="273">
        <f t="shared" si="1"/>
        <v>3</v>
      </c>
      <c r="B31" s="274"/>
      <c r="C31" s="275" t="s">
        <v>53</v>
      </c>
      <c r="D31" s="271" t="s">
        <v>55</v>
      </c>
      <c r="E31" s="271" t="s">
        <v>55</v>
      </c>
      <c r="F31" s="276" t="s">
        <v>55</v>
      </c>
      <c r="G31" s="271" t="s">
        <v>55</v>
      </c>
      <c r="H31" s="271" t="s">
        <v>55</v>
      </c>
      <c r="I31" s="271" t="s">
        <v>55</v>
      </c>
      <c r="J31" s="271" t="s">
        <v>55</v>
      </c>
      <c r="K31" s="271" t="s">
        <v>55</v>
      </c>
      <c r="L31" s="271" t="s">
        <v>55</v>
      </c>
      <c r="M31" s="87"/>
      <c r="N31" s="297">
        <f aca="true" t="shared" si="6" ref="N31:N38">IF(OR($K$29&lt;&gt;"DA",$L$29&lt;&gt;"DA",M31&lt;&gt;"DA",$P31&gt;=15),0,(IF(OR($K$29&lt;&gt;"DA",$L$29&lt;&gt;"DA",M31&lt;&gt;"DA",AND($P31&gt;=9,$P31&lt;15)),(Q31-((P31-9)*15%)*Q31),Q31)))</f>
        <v>0</v>
      </c>
      <c r="O31" s="403"/>
      <c r="P31" s="407">
        <f t="shared" si="5"/>
        <v>123</v>
      </c>
      <c r="Q31" s="402">
        <v>30</v>
      </c>
      <c r="R31" s="403"/>
      <c r="S31" s="403"/>
      <c r="T31" s="403"/>
      <c r="U31" s="404">
        <v>14</v>
      </c>
      <c r="V31" s="403"/>
      <c r="W31" s="403"/>
    </row>
    <row r="32" spans="1:23" s="277" customFormat="1" ht="12.75">
      <c r="A32" s="273">
        <f t="shared" si="1"/>
        <v>3</v>
      </c>
      <c r="B32" s="274"/>
      <c r="C32" s="275"/>
      <c r="D32" s="271" t="s">
        <v>55</v>
      </c>
      <c r="E32" s="271" t="s">
        <v>55</v>
      </c>
      <c r="F32" s="276" t="s">
        <v>55</v>
      </c>
      <c r="G32" s="271" t="s">
        <v>55</v>
      </c>
      <c r="H32" s="271" t="s">
        <v>55</v>
      </c>
      <c r="I32" s="271" t="s">
        <v>55</v>
      </c>
      <c r="J32" s="271" t="s">
        <v>55</v>
      </c>
      <c r="K32" s="271" t="s">
        <v>55</v>
      </c>
      <c r="L32" s="271" t="s">
        <v>55</v>
      </c>
      <c r="M32" s="87"/>
      <c r="N32" s="297">
        <f t="shared" si="6"/>
        <v>0</v>
      </c>
      <c r="O32" s="403"/>
      <c r="P32" s="407">
        <f t="shared" si="5"/>
        <v>123</v>
      </c>
      <c r="Q32" s="402">
        <v>5</v>
      </c>
      <c r="R32" s="403"/>
      <c r="S32" s="403"/>
      <c r="T32" s="403"/>
      <c r="U32" s="404">
        <v>15</v>
      </c>
      <c r="V32" s="403"/>
      <c r="W32" s="403"/>
    </row>
    <row r="33" spans="1:23" s="277" customFormat="1" ht="12.75">
      <c r="A33" s="273">
        <f t="shared" si="1"/>
        <v>3</v>
      </c>
      <c r="B33" s="274"/>
      <c r="C33" s="275"/>
      <c r="D33" s="271" t="s">
        <v>55</v>
      </c>
      <c r="E33" s="271" t="s">
        <v>55</v>
      </c>
      <c r="F33" s="276" t="s">
        <v>55</v>
      </c>
      <c r="G33" s="271" t="s">
        <v>55</v>
      </c>
      <c r="H33" s="271" t="s">
        <v>55</v>
      </c>
      <c r="I33" s="271" t="s">
        <v>55</v>
      </c>
      <c r="J33" s="271" t="s">
        <v>55</v>
      </c>
      <c r="K33" s="271" t="s">
        <v>55</v>
      </c>
      <c r="L33" s="271" t="s">
        <v>55</v>
      </c>
      <c r="M33" s="87"/>
      <c r="N33" s="297">
        <f t="shared" si="6"/>
        <v>0</v>
      </c>
      <c r="O33" s="403"/>
      <c r="P33" s="407">
        <f t="shared" si="5"/>
        <v>123</v>
      </c>
      <c r="Q33" s="402">
        <v>5</v>
      </c>
      <c r="R33" s="403"/>
      <c r="S33" s="403"/>
      <c r="T33" s="403"/>
      <c r="U33" s="404">
        <v>16</v>
      </c>
      <c r="V33" s="403"/>
      <c r="W33" s="403"/>
    </row>
    <row r="34" spans="1:23" s="277" customFormat="1" ht="12.75">
      <c r="A34" s="273">
        <f t="shared" si="1"/>
        <v>3</v>
      </c>
      <c r="B34" s="274"/>
      <c r="C34" s="275"/>
      <c r="D34" s="271" t="s">
        <v>55</v>
      </c>
      <c r="E34" s="271" t="s">
        <v>55</v>
      </c>
      <c r="F34" s="276" t="s">
        <v>55</v>
      </c>
      <c r="G34" s="271" t="s">
        <v>55</v>
      </c>
      <c r="H34" s="271" t="s">
        <v>55</v>
      </c>
      <c r="I34" s="271" t="s">
        <v>55</v>
      </c>
      <c r="J34" s="271" t="s">
        <v>55</v>
      </c>
      <c r="K34" s="271" t="s">
        <v>55</v>
      </c>
      <c r="L34" s="271" t="s">
        <v>55</v>
      </c>
      <c r="M34" s="87"/>
      <c r="N34" s="297">
        <f t="shared" si="6"/>
        <v>0</v>
      </c>
      <c r="O34" s="403"/>
      <c r="P34" s="407">
        <f t="shared" si="5"/>
        <v>123</v>
      </c>
      <c r="Q34" s="402">
        <v>5</v>
      </c>
      <c r="R34" s="403"/>
      <c r="S34" s="403"/>
      <c r="T34" s="403"/>
      <c r="U34" s="404">
        <v>17</v>
      </c>
      <c r="V34" s="403"/>
      <c r="W34" s="403"/>
    </row>
    <row r="35" spans="1:23" s="277" customFormat="1" ht="12.75">
      <c r="A35" s="273">
        <f t="shared" si="1"/>
        <v>3</v>
      </c>
      <c r="B35" s="274"/>
      <c r="C35" s="275"/>
      <c r="D35" s="271" t="s">
        <v>55</v>
      </c>
      <c r="E35" s="271" t="s">
        <v>55</v>
      </c>
      <c r="F35" s="276" t="s">
        <v>55</v>
      </c>
      <c r="G35" s="271" t="s">
        <v>55</v>
      </c>
      <c r="H35" s="271" t="s">
        <v>55</v>
      </c>
      <c r="I35" s="271" t="s">
        <v>55</v>
      </c>
      <c r="J35" s="271" t="s">
        <v>55</v>
      </c>
      <c r="K35" s="271" t="s">
        <v>55</v>
      </c>
      <c r="L35" s="271" t="s">
        <v>55</v>
      </c>
      <c r="M35" s="87"/>
      <c r="N35" s="297">
        <f t="shared" si="6"/>
        <v>0</v>
      </c>
      <c r="O35" s="403"/>
      <c r="P35" s="407">
        <f t="shared" si="5"/>
        <v>123</v>
      </c>
      <c r="Q35" s="402">
        <v>3</v>
      </c>
      <c r="R35" s="403"/>
      <c r="S35" s="403"/>
      <c r="T35" s="403"/>
      <c r="U35" s="404">
        <v>18</v>
      </c>
      <c r="V35" s="403"/>
      <c r="W35" s="403"/>
    </row>
    <row r="36" spans="1:23" s="277" customFormat="1" ht="12.75">
      <c r="A36" s="273">
        <f t="shared" si="1"/>
        <v>3</v>
      </c>
      <c r="B36" s="274"/>
      <c r="C36" s="275"/>
      <c r="D36" s="271" t="s">
        <v>55</v>
      </c>
      <c r="E36" s="271" t="s">
        <v>55</v>
      </c>
      <c r="F36" s="276" t="s">
        <v>55</v>
      </c>
      <c r="G36" s="271" t="s">
        <v>55</v>
      </c>
      <c r="H36" s="271" t="s">
        <v>55</v>
      </c>
      <c r="I36" s="271" t="s">
        <v>55</v>
      </c>
      <c r="J36" s="271" t="s">
        <v>55</v>
      </c>
      <c r="K36" s="271" t="s">
        <v>55</v>
      </c>
      <c r="L36" s="271" t="s">
        <v>55</v>
      </c>
      <c r="M36" s="87"/>
      <c r="N36" s="297">
        <f t="shared" si="6"/>
        <v>0</v>
      </c>
      <c r="O36" s="403"/>
      <c r="P36" s="407">
        <f t="shared" si="5"/>
        <v>123</v>
      </c>
      <c r="Q36" s="402">
        <v>3</v>
      </c>
      <c r="R36" s="403"/>
      <c r="S36" s="403"/>
      <c r="T36" s="403"/>
      <c r="U36" s="404">
        <v>19</v>
      </c>
      <c r="V36" s="403"/>
      <c r="W36" s="403"/>
    </row>
    <row r="37" spans="1:23" s="277" customFormat="1" ht="12.75">
      <c r="A37" s="273">
        <f t="shared" si="1"/>
        <v>3</v>
      </c>
      <c r="B37" s="274"/>
      <c r="C37" s="275"/>
      <c r="D37" s="271" t="s">
        <v>55</v>
      </c>
      <c r="E37" s="271" t="s">
        <v>55</v>
      </c>
      <c r="F37" s="276" t="s">
        <v>55</v>
      </c>
      <c r="G37" s="271" t="s">
        <v>55</v>
      </c>
      <c r="H37" s="271" t="s">
        <v>55</v>
      </c>
      <c r="I37" s="271" t="s">
        <v>55</v>
      </c>
      <c r="J37" s="271" t="s">
        <v>55</v>
      </c>
      <c r="K37" s="271" t="s">
        <v>55</v>
      </c>
      <c r="L37" s="271" t="s">
        <v>55</v>
      </c>
      <c r="M37" s="87"/>
      <c r="N37" s="297">
        <f t="shared" si="6"/>
        <v>0</v>
      </c>
      <c r="O37" s="403"/>
      <c r="P37" s="407">
        <f t="shared" si="5"/>
        <v>123</v>
      </c>
      <c r="Q37" s="402">
        <v>3</v>
      </c>
      <c r="R37" s="403"/>
      <c r="S37" s="403"/>
      <c r="T37" s="403"/>
      <c r="U37" s="404">
        <v>20</v>
      </c>
      <c r="V37" s="403"/>
      <c r="W37" s="403"/>
    </row>
    <row r="38" spans="1:23" s="277" customFormat="1" ht="12.75">
      <c r="A38" s="279">
        <f t="shared" si="1"/>
        <v>3</v>
      </c>
      <c r="B38" s="274"/>
      <c r="C38" s="275"/>
      <c r="D38" s="271" t="s">
        <v>55</v>
      </c>
      <c r="E38" s="271" t="s">
        <v>55</v>
      </c>
      <c r="F38" s="276" t="s">
        <v>55</v>
      </c>
      <c r="G38" s="271" t="s">
        <v>55</v>
      </c>
      <c r="H38" s="271" t="s">
        <v>55</v>
      </c>
      <c r="I38" s="271" t="s">
        <v>55</v>
      </c>
      <c r="J38" s="271" t="s">
        <v>55</v>
      </c>
      <c r="K38" s="271" t="s">
        <v>55</v>
      </c>
      <c r="L38" s="271" t="s">
        <v>55</v>
      </c>
      <c r="M38" s="87"/>
      <c r="N38" s="297">
        <f t="shared" si="6"/>
        <v>0</v>
      </c>
      <c r="O38" s="403"/>
      <c r="P38" s="407">
        <f t="shared" si="5"/>
        <v>123</v>
      </c>
      <c r="Q38" s="402">
        <v>1</v>
      </c>
      <c r="R38" s="403"/>
      <c r="S38" s="403"/>
      <c r="T38" s="403"/>
      <c r="U38" s="404">
        <v>22</v>
      </c>
      <c r="V38" s="403"/>
      <c r="W38" s="403"/>
    </row>
    <row r="39" spans="1:23" s="277" customFormat="1" ht="12.75">
      <c r="A39" s="273">
        <f t="shared" si="1"/>
        <v>3</v>
      </c>
      <c r="B39" s="269"/>
      <c r="C39" s="280"/>
      <c r="D39" s="104"/>
      <c r="E39" s="104"/>
      <c r="F39" s="105"/>
      <c r="G39" s="101"/>
      <c r="H39" s="104"/>
      <c r="I39" s="105"/>
      <c r="J39" s="101"/>
      <c r="K39" s="102"/>
      <c r="L39" s="102"/>
      <c r="M39" s="271" t="s">
        <v>55</v>
      </c>
      <c r="N39" s="297">
        <f>IF(OR($K$39&lt;&gt;"DA",$L$39&lt;&gt;"DA",$P39&gt;=15),0,(IF(OR($K$39&lt;&gt;"DA",$L$39&lt;&gt;"DA",AND($P39&gt;=9,$P39&lt;15)),(Q39-((P39-9)*15%)*Q39),Q39)))</f>
        <v>0</v>
      </c>
      <c r="O39" s="403"/>
      <c r="P39" s="407">
        <f>INT((DATE(2023,6,30)-$F$39)/365.25)</f>
        <v>123</v>
      </c>
      <c r="Q39" s="402">
        <v>15</v>
      </c>
      <c r="R39" s="403"/>
      <c r="S39" s="403"/>
      <c r="T39" s="403"/>
      <c r="U39" s="404">
        <v>12</v>
      </c>
      <c r="V39" s="403"/>
      <c r="W39" s="403"/>
    </row>
    <row r="40" spans="1:23" s="277" customFormat="1" ht="25.5">
      <c r="A40" s="273">
        <f t="shared" si="1"/>
        <v>4</v>
      </c>
      <c r="B40" s="269" t="s">
        <v>222</v>
      </c>
      <c r="C40" s="275" t="s">
        <v>52</v>
      </c>
      <c r="D40" s="271" t="s">
        <v>55</v>
      </c>
      <c r="E40" s="271" t="s">
        <v>55</v>
      </c>
      <c r="F40" s="276" t="s">
        <v>55</v>
      </c>
      <c r="G40" s="281" t="s">
        <v>55</v>
      </c>
      <c r="H40" s="271" t="s">
        <v>55</v>
      </c>
      <c r="I40" s="271" t="s">
        <v>55</v>
      </c>
      <c r="J40" s="271" t="s">
        <v>55</v>
      </c>
      <c r="K40" s="271" t="s">
        <v>55</v>
      </c>
      <c r="L40" s="271" t="s">
        <v>55</v>
      </c>
      <c r="M40" s="87"/>
      <c r="N40" s="297">
        <f>IF(OR($K$39&lt;&gt;"DA",$L$39&lt;&gt;"DA",M40&lt;&gt;"DA",$P40&gt;=15),0,(IF(OR($K$39&lt;&gt;"DA",$L$39&lt;&gt;"DA",M40&lt;&gt;"DA",AND($P40&gt;=9,$P40&lt;15)),(Q40-((P40-9)*15%)*Q40),Q40)))</f>
        <v>0</v>
      </c>
      <c r="O40" s="403"/>
      <c r="P40" s="407">
        <f aca="true" t="shared" si="7" ref="P40:P48">INT((DATE(2023,6,30)-$F$39)/365.25)</f>
        <v>123</v>
      </c>
      <c r="Q40" s="402">
        <v>15</v>
      </c>
      <c r="R40" s="403"/>
      <c r="S40" s="403"/>
      <c r="T40" s="403"/>
      <c r="U40" s="404">
        <v>13</v>
      </c>
      <c r="V40" s="403"/>
      <c r="W40" s="403"/>
    </row>
    <row r="41" spans="1:23" s="277" customFormat="1" ht="12.75">
      <c r="A41" s="273">
        <f t="shared" si="1"/>
        <v>4</v>
      </c>
      <c r="B41" s="274"/>
      <c r="C41" s="275" t="s">
        <v>53</v>
      </c>
      <c r="D41" s="271" t="s">
        <v>55</v>
      </c>
      <c r="E41" s="271" t="s">
        <v>55</v>
      </c>
      <c r="F41" s="276" t="s">
        <v>55</v>
      </c>
      <c r="G41" s="271" t="s">
        <v>55</v>
      </c>
      <c r="H41" s="271" t="s">
        <v>55</v>
      </c>
      <c r="I41" s="271" t="s">
        <v>55</v>
      </c>
      <c r="J41" s="271" t="s">
        <v>55</v>
      </c>
      <c r="K41" s="271" t="s">
        <v>55</v>
      </c>
      <c r="L41" s="271" t="s">
        <v>55</v>
      </c>
      <c r="M41" s="87"/>
      <c r="N41" s="297">
        <f aca="true" t="shared" si="8" ref="N41:N48">IF(OR($K$39&lt;&gt;"DA",$L$39&lt;&gt;"DA",M41&lt;&gt;"DA",$P41&gt;=15),0,(IF(OR($K$39&lt;&gt;"DA",$L$39&lt;&gt;"DA",M41&lt;&gt;"DA",AND($P41&gt;=9,$P41&lt;15)),(Q41-((P41-9)*15%)*Q41),Q41)))</f>
        <v>0</v>
      </c>
      <c r="O41" s="403"/>
      <c r="P41" s="407">
        <f t="shared" si="7"/>
        <v>123</v>
      </c>
      <c r="Q41" s="402">
        <v>30</v>
      </c>
      <c r="R41" s="403"/>
      <c r="S41" s="403"/>
      <c r="T41" s="403"/>
      <c r="U41" s="404">
        <v>14</v>
      </c>
      <c r="V41" s="403"/>
      <c r="W41" s="403"/>
    </row>
    <row r="42" spans="1:23" s="277" customFormat="1" ht="12.75">
      <c r="A42" s="273">
        <f t="shared" si="1"/>
        <v>4</v>
      </c>
      <c r="B42" s="274"/>
      <c r="C42" s="275"/>
      <c r="D42" s="271" t="s">
        <v>55</v>
      </c>
      <c r="E42" s="271" t="s">
        <v>55</v>
      </c>
      <c r="F42" s="276" t="s">
        <v>55</v>
      </c>
      <c r="G42" s="271" t="s">
        <v>55</v>
      </c>
      <c r="H42" s="271" t="s">
        <v>55</v>
      </c>
      <c r="I42" s="271" t="s">
        <v>55</v>
      </c>
      <c r="J42" s="271" t="s">
        <v>55</v>
      </c>
      <c r="K42" s="271" t="s">
        <v>55</v>
      </c>
      <c r="L42" s="271" t="s">
        <v>55</v>
      </c>
      <c r="M42" s="87"/>
      <c r="N42" s="297">
        <f t="shared" si="8"/>
        <v>0</v>
      </c>
      <c r="O42" s="403"/>
      <c r="P42" s="407">
        <f t="shared" si="7"/>
        <v>123</v>
      </c>
      <c r="Q42" s="402">
        <v>5</v>
      </c>
      <c r="R42" s="403"/>
      <c r="S42" s="403"/>
      <c r="T42" s="403"/>
      <c r="U42" s="404">
        <v>15</v>
      </c>
      <c r="V42" s="403"/>
      <c r="W42" s="403"/>
    </row>
    <row r="43" spans="1:23" s="277" customFormat="1" ht="12.75">
      <c r="A43" s="273">
        <f t="shared" si="1"/>
        <v>4</v>
      </c>
      <c r="B43" s="274"/>
      <c r="C43" s="275"/>
      <c r="D43" s="271" t="s">
        <v>55</v>
      </c>
      <c r="E43" s="271" t="s">
        <v>55</v>
      </c>
      <c r="F43" s="276" t="s">
        <v>55</v>
      </c>
      <c r="G43" s="271" t="s">
        <v>55</v>
      </c>
      <c r="H43" s="271" t="s">
        <v>55</v>
      </c>
      <c r="I43" s="271" t="s">
        <v>55</v>
      </c>
      <c r="J43" s="271" t="s">
        <v>55</v>
      </c>
      <c r="K43" s="271" t="s">
        <v>55</v>
      </c>
      <c r="L43" s="271" t="s">
        <v>55</v>
      </c>
      <c r="M43" s="87"/>
      <c r="N43" s="297">
        <f t="shared" si="8"/>
        <v>0</v>
      </c>
      <c r="O43" s="403"/>
      <c r="P43" s="407">
        <f t="shared" si="7"/>
        <v>123</v>
      </c>
      <c r="Q43" s="402">
        <v>5</v>
      </c>
      <c r="R43" s="403"/>
      <c r="S43" s="403"/>
      <c r="T43" s="403"/>
      <c r="U43" s="404">
        <v>16</v>
      </c>
      <c r="V43" s="403"/>
      <c r="W43" s="403"/>
    </row>
    <row r="44" spans="1:23" s="277" customFormat="1" ht="12.75">
      <c r="A44" s="273">
        <f t="shared" si="1"/>
        <v>4</v>
      </c>
      <c r="B44" s="274"/>
      <c r="C44" s="275"/>
      <c r="D44" s="271" t="s">
        <v>55</v>
      </c>
      <c r="E44" s="271" t="s">
        <v>55</v>
      </c>
      <c r="F44" s="276" t="s">
        <v>55</v>
      </c>
      <c r="G44" s="271" t="s">
        <v>55</v>
      </c>
      <c r="H44" s="271" t="s">
        <v>55</v>
      </c>
      <c r="I44" s="271" t="s">
        <v>55</v>
      </c>
      <c r="J44" s="271" t="s">
        <v>55</v>
      </c>
      <c r="K44" s="271" t="s">
        <v>55</v>
      </c>
      <c r="L44" s="271" t="s">
        <v>55</v>
      </c>
      <c r="M44" s="87"/>
      <c r="N44" s="297">
        <f t="shared" si="8"/>
        <v>0</v>
      </c>
      <c r="O44" s="403"/>
      <c r="P44" s="407">
        <f t="shared" si="7"/>
        <v>123</v>
      </c>
      <c r="Q44" s="402">
        <v>5</v>
      </c>
      <c r="R44" s="403"/>
      <c r="S44" s="403"/>
      <c r="T44" s="403"/>
      <c r="U44" s="404">
        <v>17</v>
      </c>
      <c r="V44" s="403"/>
      <c r="W44" s="403"/>
    </row>
    <row r="45" spans="1:23" s="277" customFormat="1" ht="12.75">
      <c r="A45" s="273">
        <f t="shared" si="1"/>
        <v>4</v>
      </c>
      <c r="B45" s="274"/>
      <c r="C45" s="275"/>
      <c r="D45" s="271" t="s">
        <v>55</v>
      </c>
      <c r="E45" s="271" t="s">
        <v>55</v>
      </c>
      <c r="F45" s="276" t="s">
        <v>55</v>
      </c>
      <c r="G45" s="271" t="s">
        <v>55</v>
      </c>
      <c r="H45" s="271" t="s">
        <v>55</v>
      </c>
      <c r="I45" s="271" t="s">
        <v>55</v>
      </c>
      <c r="J45" s="271" t="s">
        <v>55</v>
      </c>
      <c r="K45" s="271" t="s">
        <v>55</v>
      </c>
      <c r="L45" s="271" t="s">
        <v>55</v>
      </c>
      <c r="M45" s="87"/>
      <c r="N45" s="297">
        <f t="shared" si="8"/>
        <v>0</v>
      </c>
      <c r="O45" s="403"/>
      <c r="P45" s="407">
        <f t="shared" si="7"/>
        <v>123</v>
      </c>
      <c r="Q45" s="402">
        <v>3</v>
      </c>
      <c r="R45" s="403"/>
      <c r="S45" s="403"/>
      <c r="T45" s="403"/>
      <c r="U45" s="404">
        <v>18</v>
      </c>
      <c r="V45" s="403"/>
      <c r="W45" s="403"/>
    </row>
    <row r="46" spans="1:23" s="277" customFormat="1" ht="12.75">
      <c r="A46" s="273">
        <f t="shared" si="1"/>
        <v>4</v>
      </c>
      <c r="B46" s="274"/>
      <c r="C46" s="275"/>
      <c r="D46" s="271" t="s">
        <v>55</v>
      </c>
      <c r="E46" s="271" t="s">
        <v>55</v>
      </c>
      <c r="F46" s="276" t="s">
        <v>55</v>
      </c>
      <c r="G46" s="271" t="s">
        <v>55</v>
      </c>
      <c r="H46" s="271" t="s">
        <v>55</v>
      </c>
      <c r="I46" s="271" t="s">
        <v>55</v>
      </c>
      <c r="J46" s="271" t="s">
        <v>55</v>
      </c>
      <c r="K46" s="271" t="s">
        <v>55</v>
      </c>
      <c r="L46" s="271" t="s">
        <v>55</v>
      </c>
      <c r="M46" s="87"/>
      <c r="N46" s="297">
        <f t="shared" si="8"/>
        <v>0</v>
      </c>
      <c r="O46" s="403"/>
      <c r="P46" s="407">
        <f t="shared" si="7"/>
        <v>123</v>
      </c>
      <c r="Q46" s="402">
        <v>3</v>
      </c>
      <c r="R46" s="403"/>
      <c r="S46" s="403"/>
      <c r="T46" s="403"/>
      <c r="U46" s="404">
        <v>19</v>
      </c>
      <c r="V46" s="403"/>
      <c r="W46" s="403"/>
    </row>
    <row r="47" spans="1:23" s="277" customFormat="1" ht="12.75">
      <c r="A47" s="273">
        <f t="shared" si="1"/>
        <v>4</v>
      </c>
      <c r="B47" s="274"/>
      <c r="C47" s="275"/>
      <c r="D47" s="271" t="s">
        <v>55</v>
      </c>
      <c r="E47" s="271" t="s">
        <v>55</v>
      </c>
      <c r="F47" s="276" t="s">
        <v>55</v>
      </c>
      <c r="G47" s="271" t="s">
        <v>55</v>
      </c>
      <c r="H47" s="271" t="s">
        <v>55</v>
      </c>
      <c r="I47" s="271" t="s">
        <v>55</v>
      </c>
      <c r="J47" s="271" t="s">
        <v>55</v>
      </c>
      <c r="K47" s="271" t="s">
        <v>55</v>
      </c>
      <c r="L47" s="271" t="s">
        <v>55</v>
      </c>
      <c r="M47" s="87"/>
      <c r="N47" s="297">
        <f t="shared" si="8"/>
        <v>0</v>
      </c>
      <c r="O47" s="403"/>
      <c r="P47" s="407">
        <f t="shared" si="7"/>
        <v>123</v>
      </c>
      <c r="Q47" s="402">
        <v>3</v>
      </c>
      <c r="R47" s="403"/>
      <c r="S47" s="403"/>
      <c r="T47" s="403"/>
      <c r="U47" s="404">
        <v>20</v>
      </c>
      <c r="V47" s="403"/>
      <c r="W47" s="403"/>
    </row>
    <row r="48" spans="1:23" s="277" customFormat="1" ht="12.75">
      <c r="A48" s="279">
        <f t="shared" si="1"/>
        <v>4</v>
      </c>
      <c r="B48" s="274"/>
      <c r="C48" s="275"/>
      <c r="D48" s="271" t="s">
        <v>55</v>
      </c>
      <c r="E48" s="271" t="s">
        <v>55</v>
      </c>
      <c r="F48" s="276" t="s">
        <v>55</v>
      </c>
      <c r="G48" s="271" t="s">
        <v>55</v>
      </c>
      <c r="H48" s="271" t="s">
        <v>55</v>
      </c>
      <c r="I48" s="271" t="s">
        <v>55</v>
      </c>
      <c r="J48" s="271" t="s">
        <v>55</v>
      </c>
      <c r="K48" s="271" t="s">
        <v>55</v>
      </c>
      <c r="L48" s="271" t="s">
        <v>55</v>
      </c>
      <c r="M48" s="87"/>
      <c r="N48" s="297">
        <f t="shared" si="8"/>
        <v>0</v>
      </c>
      <c r="O48" s="403"/>
      <c r="P48" s="407">
        <f t="shared" si="7"/>
        <v>123</v>
      </c>
      <c r="Q48" s="402">
        <v>1</v>
      </c>
      <c r="R48" s="403"/>
      <c r="S48" s="403"/>
      <c r="T48" s="403"/>
      <c r="U48" s="404">
        <v>22</v>
      </c>
      <c r="V48" s="403"/>
      <c r="W48" s="403"/>
    </row>
    <row r="49" spans="1:23" s="277" customFormat="1" ht="26.25" customHeight="1">
      <c r="A49" s="282">
        <f t="shared" si="1"/>
        <v>5</v>
      </c>
      <c r="B49" s="283" t="s">
        <v>246</v>
      </c>
      <c r="C49" s="280"/>
      <c r="D49" s="104"/>
      <c r="E49" s="104"/>
      <c r="F49" s="105"/>
      <c r="G49" s="101"/>
      <c r="H49" s="104"/>
      <c r="I49" s="105"/>
      <c r="J49" s="101"/>
      <c r="K49" s="102"/>
      <c r="L49" s="102"/>
      <c r="M49" s="271" t="s">
        <v>55</v>
      </c>
      <c r="N49" s="297">
        <f>IF(OR($K$49&lt;&gt;"DA",$L$49&lt;&gt;"DA",$P49&gt;=15),0,(IF(OR($K$49&lt;&gt;"DA",$L$49&lt;&gt;"DA",AND($P49&gt;=9,$P49&lt;15)),(Q49-((P49-9)*15%)*Q49),Q49)))</f>
        <v>0</v>
      </c>
      <c r="O49" s="403"/>
      <c r="P49" s="407">
        <f>INT((DATE(2023,6,30)-$F$49)/365.25)</f>
        <v>123</v>
      </c>
      <c r="Q49" s="402">
        <v>5</v>
      </c>
      <c r="R49" s="403"/>
      <c r="S49" s="403"/>
      <c r="T49" s="403"/>
      <c r="U49" s="404">
        <v>23</v>
      </c>
      <c r="V49" s="403"/>
      <c r="W49" s="403"/>
    </row>
    <row r="50" spans="1:23" s="277" customFormat="1" ht="25.5">
      <c r="A50" s="284"/>
      <c r="B50" s="285"/>
      <c r="C50" s="275" t="s">
        <v>52</v>
      </c>
      <c r="D50" s="271" t="s">
        <v>55</v>
      </c>
      <c r="E50" s="271" t="s">
        <v>55</v>
      </c>
      <c r="F50" s="276" t="s">
        <v>55</v>
      </c>
      <c r="G50" s="271" t="s">
        <v>55</v>
      </c>
      <c r="H50" s="271" t="s">
        <v>55</v>
      </c>
      <c r="I50" s="271" t="s">
        <v>55</v>
      </c>
      <c r="J50" s="271" t="s">
        <v>55</v>
      </c>
      <c r="K50" s="271" t="s">
        <v>55</v>
      </c>
      <c r="L50" s="271" t="s">
        <v>55</v>
      </c>
      <c r="M50" s="87"/>
      <c r="N50" s="297">
        <f aca="true" t="shared" si="9" ref="N50:N58">IF(OR($K$49&lt;&gt;"DA",$L$49&lt;&gt;"DA",M50&lt;&gt;"DA",$P50&gt;=15),0,(IF(OR($K$49&lt;&gt;"DA",$L$49&lt;&gt;"DA",M50&lt;&gt;"DA",AND($P50&gt;=9,$P50&lt;15)),(Q50-((P50-9)*15%)*Q50),Q50)))</f>
        <v>0</v>
      </c>
      <c r="O50" s="403"/>
      <c r="P50" s="407">
        <f aca="true" t="shared" si="10" ref="P50:P58">INT((DATE(2023,6,30)-$F$49)/365.25)</f>
        <v>123</v>
      </c>
      <c r="Q50" s="405">
        <v>15</v>
      </c>
      <c r="R50" s="403"/>
      <c r="S50" s="403"/>
      <c r="T50" s="403"/>
      <c r="U50" s="404">
        <v>25</v>
      </c>
      <c r="V50" s="403"/>
      <c r="W50" s="403"/>
    </row>
    <row r="51" spans="1:23" s="277" customFormat="1" ht="12.75">
      <c r="A51" s="284"/>
      <c r="B51" s="286"/>
      <c r="C51" s="275" t="s">
        <v>53</v>
      </c>
      <c r="D51" s="271" t="s">
        <v>55</v>
      </c>
      <c r="E51" s="271" t="s">
        <v>55</v>
      </c>
      <c r="F51" s="276" t="s">
        <v>55</v>
      </c>
      <c r="G51" s="271" t="s">
        <v>55</v>
      </c>
      <c r="H51" s="271" t="s">
        <v>55</v>
      </c>
      <c r="I51" s="271" t="s">
        <v>55</v>
      </c>
      <c r="J51" s="271" t="s">
        <v>55</v>
      </c>
      <c r="K51" s="271" t="s">
        <v>55</v>
      </c>
      <c r="L51" s="271" t="s">
        <v>55</v>
      </c>
      <c r="M51" s="87"/>
      <c r="N51" s="297">
        <f t="shared" si="9"/>
        <v>0</v>
      </c>
      <c r="O51" s="403"/>
      <c r="P51" s="407">
        <f t="shared" si="10"/>
        <v>123</v>
      </c>
      <c r="Q51" s="405">
        <v>30</v>
      </c>
      <c r="R51" s="403"/>
      <c r="S51" s="403"/>
      <c r="T51" s="403"/>
      <c r="U51" s="404">
        <v>26</v>
      </c>
      <c r="V51" s="403"/>
      <c r="W51" s="403"/>
    </row>
    <row r="52" spans="1:23" s="277" customFormat="1" ht="12.75">
      <c r="A52" s="284"/>
      <c r="B52" s="285"/>
      <c r="C52" s="287" t="s">
        <v>247</v>
      </c>
      <c r="D52" s="271" t="s">
        <v>55</v>
      </c>
      <c r="E52" s="271" t="s">
        <v>55</v>
      </c>
      <c r="F52" s="276" t="s">
        <v>55</v>
      </c>
      <c r="G52" s="271" t="s">
        <v>55</v>
      </c>
      <c r="H52" s="271" t="s">
        <v>55</v>
      </c>
      <c r="I52" s="271" t="s">
        <v>55</v>
      </c>
      <c r="J52" s="271" t="s">
        <v>55</v>
      </c>
      <c r="K52" s="271" t="s">
        <v>55</v>
      </c>
      <c r="L52" s="271" t="s">
        <v>55</v>
      </c>
      <c r="M52" s="87"/>
      <c r="N52" s="297">
        <f t="shared" si="9"/>
        <v>0</v>
      </c>
      <c r="O52" s="403"/>
      <c r="P52" s="407">
        <f t="shared" si="10"/>
        <v>123</v>
      </c>
      <c r="Q52" s="405">
        <v>5</v>
      </c>
      <c r="R52" s="403"/>
      <c r="S52" s="403"/>
      <c r="T52" s="403"/>
      <c r="U52" s="404">
        <v>29</v>
      </c>
      <c r="V52" s="403"/>
      <c r="W52" s="403"/>
    </row>
    <row r="53" spans="1:23" s="277" customFormat="1" ht="12.75">
      <c r="A53" s="284"/>
      <c r="B53" s="285"/>
      <c r="C53" s="287" t="s">
        <v>248</v>
      </c>
      <c r="D53" s="271" t="s">
        <v>55</v>
      </c>
      <c r="E53" s="271" t="s">
        <v>55</v>
      </c>
      <c r="F53" s="276" t="s">
        <v>55</v>
      </c>
      <c r="G53" s="281" t="s">
        <v>55</v>
      </c>
      <c r="H53" s="271" t="s">
        <v>55</v>
      </c>
      <c r="I53" s="271" t="s">
        <v>55</v>
      </c>
      <c r="J53" s="271" t="s">
        <v>55</v>
      </c>
      <c r="K53" s="271" t="s">
        <v>55</v>
      </c>
      <c r="L53" s="271" t="s">
        <v>55</v>
      </c>
      <c r="M53" s="87"/>
      <c r="N53" s="297">
        <f t="shared" si="9"/>
        <v>0</v>
      </c>
      <c r="O53" s="403"/>
      <c r="P53" s="407">
        <f t="shared" si="10"/>
        <v>123</v>
      </c>
      <c r="Q53" s="405">
        <v>5</v>
      </c>
      <c r="R53" s="403"/>
      <c r="S53" s="403"/>
      <c r="T53" s="403"/>
      <c r="U53" s="404">
        <v>30</v>
      </c>
      <c r="V53" s="403"/>
      <c r="W53" s="403"/>
    </row>
    <row r="54" spans="1:23" s="277" customFormat="1" ht="12.75">
      <c r="A54" s="284"/>
      <c r="B54" s="285"/>
      <c r="C54" s="287" t="s">
        <v>249</v>
      </c>
      <c r="D54" s="271" t="s">
        <v>55</v>
      </c>
      <c r="E54" s="271" t="s">
        <v>55</v>
      </c>
      <c r="F54" s="276" t="s">
        <v>55</v>
      </c>
      <c r="G54" s="271" t="s">
        <v>55</v>
      </c>
      <c r="H54" s="271" t="s">
        <v>55</v>
      </c>
      <c r="I54" s="271" t="s">
        <v>55</v>
      </c>
      <c r="J54" s="271" t="s">
        <v>55</v>
      </c>
      <c r="K54" s="271" t="s">
        <v>55</v>
      </c>
      <c r="L54" s="271" t="s">
        <v>55</v>
      </c>
      <c r="M54" s="87"/>
      <c r="N54" s="297">
        <f t="shared" si="9"/>
        <v>0</v>
      </c>
      <c r="O54" s="403"/>
      <c r="P54" s="407">
        <f t="shared" si="10"/>
        <v>123</v>
      </c>
      <c r="Q54" s="405">
        <v>5</v>
      </c>
      <c r="R54" s="403"/>
      <c r="S54" s="403"/>
      <c r="T54" s="403"/>
      <c r="U54" s="404">
        <v>31</v>
      </c>
      <c r="V54" s="403"/>
      <c r="W54" s="403"/>
    </row>
    <row r="55" spans="1:23" s="277" customFormat="1" ht="12.75">
      <c r="A55" s="284"/>
      <c r="B55" s="285"/>
      <c r="C55" s="287" t="s">
        <v>250</v>
      </c>
      <c r="D55" s="271" t="s">
        <v>55</v>
      </c>
      <c r="E55" s="271" t="s">
        <v>55</v>
      </c>
      <c r="F55" s="276" t="s">
        <v>55</v>
      </c>
      <c r="G55" s="271" t="s">
        <v>55</v>
      </c>
      <c r="H55" s="271" t="s">
        <v>55</v>
      </c>
      <c r="I55" s="271" t="s">
        <v>55</v>
      </c>
      <c r="J55" s="271" t="s">
        <v>55</v>
      </c>
      <c r="K55" s="271" t="s">
        <v>55</v>
      </c>
      <c r="L55" s="271" t="s">
        <v>55</v>
      </c>
      <c r="M55" s="87"/>
      <c r="N55" s="297">
        <f t="shared" si="9"/>
        <v>0</v>
      </c>
      <c r="O55" s="403"/>
      <c r="P55" s="407">
        <f t="shared" si="10"/>
        <v>123</v>
      </c>
      <c r="Q55" s="405">
        <v>3</v>
      </c>
      <c r="R55" s="403"/>
      <c r="S55" s="403"/>
      <c r="T55" s="403"/>
      <c r="U55" s="404">
        <v>33</v>
      </c>
      <c r="V55" s="403"/>
      <c r="W55" s="403"/>
    </row>
    <row r="56" spans="1:23" s="277" customFormat="1" ht="12.75">
      <c r="A56" s="284"/>
      <c r="B56" s="285"/>
      <c r="C56" s="287" t="s">
        <v>251</v>
      </c>
      <c r="D56" s="271" t="s">
        <v>55</v>
      </c>
      <c r="E56" s="271" t="s">
        <v>55</v>
      </c>
      <c r="F56" s="276" t="s">
        <v>55</v>
      </c>
      <c r="G56" s="271" t="s">
        <v>55</v>
      </c>
      <c r="H56" s="271" t="s">
        <v>55</v>
      </c>
      <c r="I56" s="271" t="s">
        <v>55</v>
      </c>
      <c r="J56" s="271" t="s">
        <v>55</v>
      </c>
      <c r="K56" s="271" t="s">
        <v>55</v>
      </c>
      <c r="L56" s="271" t="s">
        <v>55</v>
      </c>
      <c r="M56" s="87"/>
      <c r="N56" s="297">
        <f t="shared" si="9"/>
        <v>0</v>
      </c>
      <c r="O56" s="403"/>
      <c r="P56" s="407">
        <f t="shared" si="10"/>
        <v>123</v>
      </c>
      <c r="Q56" s="405">
        <v>3</v>
      </c>
      <c r="R56" s="403"/>
      <c r="S56" s="403"/>
      <c r="T56" s="403"/>
      <c r="U56" s="404"/>
      <c r="V56" s="403"/>
      <c r="W56" s="403"/>
    </row>
    <row r="57" spans="1:23" s="277" customFormat="1" ht="12.75">
      <c r="A57" s="284"/>
      <c r="B57" s="285"/>
      <c r="C57" s="287" t="s">
        <v>252</v>
      </c>
      <c r="D57" s="271" t="s">
        <v>55</v>
      </c>
      <c r="E57" s="271" t="s">
        <v>55</v>
      </c>
      <c r="F57" s="276" t="s">
        <v>55</v>
      </c>
      <c r="G57" s="271" t="s">
        <v>55</v>
      </c>
      <c r="H57" s="271" t="s">
        <v>55</v>
      </c>
      <c r="I57" s="271" t="s">
        <v>55</v>
      </c>
      <c r="J57" s="271" t="s">
        <v>55</v>
      </c>
      <c r="K57" s="271" t="s">
        <v>55</v>
      </c>
      <c r="L57" s="271" t="s">
        <v>55</v>
      </c>
      <c r="M57" s="87"/>
      <c r="N57" s="297">
        <f t="shared" si="9"/>
        <v>0</v>
      </c>
      <c r="O57" s="403"/>
      <c r="P57" s="407">
        <f t="shared" si="10"/>
        <v>123</v>
      </c>
      <c r="Q57" s="405">
        <v>3</v>
      </c>
      <c r="R57" s="403"/>
      <c r="S57" s="403"/>
      <c r="T57" s="403"/>
      <c r="U57" s="404"/>
      <c r="V57" s="403"/>
      <c r="W57" s="403"/>
    </row>
    <row r="58" spans="1:23" s="277" customFormat="1" ht="12.75">
      <c r="A58" s="284"/>
      <c r="B58" s="285"/>
      <c r="C58" s="287" t="s">
        <v>253</v>
      </c>
      <c r="D58" s="271" t="s">
        <v>55</v>
      </c>
      <c r="E58" s="271" t="s">
        <v>55</v>
      </c>
      <c r="F58" s="276" t="s">
        <v>55</v>
      </c>
      <c r="G58" s="271" t="s">
        <v>55</v>
      </c>
      <c r="H58" s="271" t="s">
        <v>55</v>
      </c>
      <c r="I58" s="271" t="s">
        <v>55</v>
      </c>
      <c r="J58" s="271" t="s">
        <v>55</v>
      </c>
      <c r="K58" s="271" t="s">
        <v>55</v>
      </c>
      <c r="L58" s="271" t="s">
        <v>55</v>
      </c>
      <c r="M58" s="87"/>
      <c r="N58" s="297">
        <f t="shared" si="9"/>
        <v>0</v>
      </c>
      <c r="O58" s="403"/>
      <c r="P58" s="407">
        <f t="shared" si="10"/>
        <v>123</v>
      </c>
      <c r="Q58" s="405">
        <v>1</v>
      </c>
      <c r="R58" s="403"/>
      <c r="S58" s="403"/>
      <c r="T58" s="403"/>
      <c r="U58" s="404"/>
      <c r="V58" s="403"/>
      <c r="W58" s="403"/>
    </row>
    <row r="59" spans="1:23" s="277" customFormat="1" ht="26.25" customHeight="1">
      <c r="A59" s="284">
        <v>6</v>
      </c>
      <c r="B59" s="283" t="s">
        <v>255</v>
      </c>
      <c r="C59" s="280"/>
      <c r="D59" s="104"/>
      <c r="E59" s="104"/>
      <c r="F59" s="105"/>
      <c r="G59" s="101"/>
      <c r="H59" s="104"/>
      <c r="I59" s="105"/>
      <c r="J59" s="101"/>
      <c r="K59" s="102"/>
      <c r="L59" s="102"/>
      <c r="M59" s="271" t="s">
        <v>55</v>
      </c>
      <c r="N59" s="297">
        <f>IF(OR($K$59&lt;&gt;"DA",$L$59&lt;&gt;"DA",$P59&gt;=15),0,(IF(OR($K$59&lt;&gt;"DA",$L$59&lt;&gt;"DA",AND($P59&gt;=9,$P59&lt;15)),(Q59-((P59-9)*15%)*Q59),Q59)))</f>
        <v>0</v>
      </c>
      <c r="O59" s="403"/>
      <c r="P59" s="407">
        <f>INT((DATE(2023,6,30)-$F$59)/365.25)</f>
        <v>123</v>
      </c>
      <c r="Q59" s="402">
        <v>10</v>
      </c>
      <c r="R59" s="403"/>
      <c r="S59" s="403"/>
      <c r="T59" s="403"/>
      <c r="U59" s="404">
        <v>23</v>
      </c>
      <c r="V59" s="403"/>
      <c r="W59" s="403"/>
    </row>
    <row r="60" spans="1:23" s="277" customFormat="1" ht="25.5">
      <c r="A60" s="273"/>
      <c r="B60" s="286"/>
      <c r="C60" s="275" t="s">
        <v>52</v>
      </c>
      <c r="D60" s="271" t="s">
        <v>55</v>
      </c>
      <c r="E60" s="271" t="s">
        <v>55</v>
      </c>
      <c r="F60" s="276" t="s">
        <v>55</v>
      </c>
      <c r="G60" s="271" t="s">
        <v>55</v>
      </c>
      <c r="H60" s="271" t="s">
        <v>55</v>
      </c>
      <c r="I60" s="271" t="s">
        <v>55</v>
      </c>
      <c r="J60" s="271" t="s">
        <v>55</v>
      </c>
      <c r="K60" s="271" t="s">
        <v>55</v>
      </c>
      <c r="L60" s="271" t="s">
        <v>55</v>
      </c>
      <c r="M60" s="87"/>
      <c r="N60" s="297">
        <f aca="true" t="shared" si="11" ref="N60:N68">IF(OR($K$59&lt;&gt;"DA",$L$59&lt;&gt;"DA",M60&lt;&gt;"DA",$P60&gt;=15),0,(IF(OR($K$59&lt;&gt;"DA",$L$59&lt;&gt;"DA",M60&lt;&gt;"DA",AND($P60&gt;=9,$P60&lt;15)),(Q60-((P60-9)*15%)*Q60),Q60)))</f>
        <v>0</v>
      </c>
      <c r="O60" s="403"/>
      <c r="P60" s="407">
        <f aca="true" t="shared" si="12" ref="P60:P68">INT((DATE(2023,6,30)-$F$59)/365.25)</f>
        <v>123</v>
      </c>
      <c r="Q60" s="405">
        <v>15</v>
      </c>
      <c r="R60" s="403"/>
      <c r="S60" s="403"/>
      <c r="T60" s="403"/>
      <c r="U60" s="404"/>
      <c r="V60" s="403"/>
      <c r="W60" s="403"/>
    </row>
    <row r="61" spans="1:23" s="277" customFormat="1" ht="12.75">
      <c r="A61" s="273"/>
      <c r="B61" s="286"/>
      <c r="C61" s="275" t="s">
        <v>53</v>
      </c>
      <c r="D61" s="271" t="s">
        <v>55</v>
      </c>
      <c r="E61" s="271" t="s">
        <v>55</v>
      </c>
      <c r="F61" s="276" t="s">
        <v>55</v>
      </c>
      <c r="G61" s="271" t="s">
        <v>55</v>
      </c>
      <c r="H61" s="271" t="s">
        <v>55</v>
      </c>
      <c r="I61" s="271" t="s">
        <v>55</v>
      </c>
      <c r="J61" s="271" t="s">
        <v>55</v>
      </c>
      <c r="K61" s="271" t="s">
        <v>55</v>
      </c>
      <c r="L61" s="271" t="s">
        <v>55</v>
      </c>
      <c r="M61" s="87"/>
      <c r="N61" s="297">
        <f t="shared" si="11"/>
        <v>0</v>
      </c>
      <c r="O61" s="403"/>
      <c r="P61" s="407">
        <f t="shared" si="12"/>
        <v>123</v>
      </c>
      <c r="Q61" s="405">
        <v>30</v>
      </c>
      <c r="R61" s="403"/>
      <c r="S61" s="403"/>
      <c r="T61" s="403"/>
      <c r="U61" s="404"/>
      <c r="V61" s="403"/>
      <c r="W61" s="403"/>
    </row>
    <row r="62" spans="1:23" s="277" customFormat="1" ht="12.75">
      <c r="A62" s="273"/>
      <c r="B62" s="285"/>
      <c r="C62" s="287" t="s">
        <v>247</v>
      </c>
      <c r="D62" s="271" t="s">
        <v>55</v>
      </c>
      <c r="E62" s="271" t="s">
        <v>55</v>
      </c>
      <c r="F62" s="276" t="s">
        <v>55</v>
      </c>
      <c r="G62" s="271" t="s">
        <v>55</v>
      </c>
      <c r="H62" s="271" t="s">
        <v>55</v>
      </c>
      <c r="I62" s="271" t="s">
        <v>55</v>
      </c>
      <c r="J62" s="271" t="s">
        <v>55</v>
      </c>
      <c r="K62" s="271" t="s">
        <v>55</v>
      </c>
      <c r="L62" s="271" t="s">
        <v>55</v>
      </c>
      <c r="M62" s="87"/>
      <c r="N62" s="297">
        <f t="shared" si="11"/>
        <v>0</v>
      </c>
      <c r="O62" s="403"/>
      <c r="P62" s="407">
        <f t="shared" si="12"/>
        <v>123</v>
      </c>
      <c r="Q62" s="405">
        <v>5</v>
      </c>
      <c r="R62" s="403"/>
      <c r="S62" s="403"/>
      <c r="T62" s="403"/>
      <c r="U62" s="404">
        <v>27</v>
      </c>
      <c r="V62" s="403"/>
      <c r="W62" s="403"/>
    </row>
    <row r="63" spans="1:23" s="277" customFormat="1" ht="12.75">
      <c r="A63" s="273">
        <f t="shared" si="1"/>
        <v>0</v>
      </c>
      <c r="B63" s="285"/>
      <c r="C63" s="287" t="s">
        <v>248</v>
      </c>
      <c r="D63" s="271" t="s">
        <v>55</v>
      </c>
      <c r="E63" s="271" t="s">
        <v>55</v>
      </c>
      <c r="F63" s="276" t="s">
        <v>55</v>
      </c>
      <c r="G63" s="271" t="s">
        <v>55</v>
      </c>
      <c r="H63" s="271" t="s">
        <v>55</v>
      </c>
      <c r="I63" s="271" t="s">
        <v>55</v>
      </c>
      <c r="J63" s="271" t="s">
        <v>55</v>
      </c>
      <c r="K63" s="271" t="s">
        <v>55</v>
      </c>
      <c r="L63" s="271" t="s">
        <v>55</v>
      </c>
      <c r="M63" s="87"/>
      <c r="N63" s="297">
        <f t="shared" si="11"/>
        <v>0</v>
      </c>
      <c r="O63" s="403"/>
      <c r="P63" s="407">
        <f t="shared" si="12"/>
        <v>123</v>
      </c>
      <c r="Q63" s="405">
        <v>5</v>
      </c>
      <c r="R63" s="403"/>
      <c r="S63" s="403"/>
      <c r="T63" s="403"/>
      <c r="U63" s="404">
        <v>28</v>
      </c>
      <c r="V63" s="403"/>
      <c r="W63" s="403"/>
    </row>
    <row r="64" spans="1:23" s="277" customFormat="1" ht="12.75">
      <c r="A64" s="273">
        <f t="shared" si="1"/>
        <v>0</v>
      </c>
      <c r="B64" s="285"/>
      <c r="C64" s="287" t="s">
        <v>249</v>
      </c>
      <c r="D64" s="271" t="s">
        <v>55</v>
      </c>
      <c r="E64" s="271" t="s">
        <v>55</v>
      </c>
      <c r="F64" s="276" t="s">
        <v>55</v>
      </c>
      <c r="G64" s="271" t="s">
        <v>55</v>
      </c>
      <c r="H64" s="271" t="s">
        <v>55</v>
      </c>
      <c r="I64" s="271" t="s">
        <v>55</v>
      </c>
      <c r="J64" s="271" t="s">
        <v>55</v>
      </c>
      <c r="K64" s="271" t="s">
        <v>55</v>
      </c>
      <c r="L64" s="271" t="s">
        <v>55</v>
      </c>
      <c r="M64" s="87"/>
      <c r="N64" s="297">
        <f t="shared" si="11"/>
        <v>0</v>
      </c>
      <c r="O64" s="403"/>
      <c r="P64" s="407">
        <f t="shared" si="12"/>
        <v>123</v>
      </c>
      <c r="Q64" s="405">
        <v>5</v>
      </c>
      <c r="R64" s="403"/>
      <c r="S64" s="403"/>
      <c r="T64" s="403"/>
      <c r="U64" s="404">
        <v>29</v>
      </c>
      <c r="V64" s="403"/>
      <c r="W64" s="403"/>
    </row>
    <row r="65" spans="1:23" s="277" customFormat="1" ht="12.75">
      <c r="A65" s="273">
        <f t="shared" si="1"/>
        <v>0</v>
      </c>
      <c r="B65" s="285"/>
      <c r="C65" s="287" t="s">
        <v>250</v>
      </c>
      <c r="D65" s="271" t="s">
        <v>55</v>
      </c>
      <c r="E65" s="271" t="s">
        <v>55</v>
      </c>
      <c r="F65" s="276" t="s">
        <v>55</v>
      </c>
      <c r="G65" s="271" t="s">
        <v>55</v>
      </c>
      <c r="H65" s="271" t="s">
        <v>55</v>
      </c>
      <c r="I65" s="271" t="s">
        <v>55</v>
      </c>
      <c r="J65" s="271" t="s">
        <v>55</v>
      </c>
      <c r="K65" s="271" t="s">
        <v>55</v>
      </c>
      <c r="L65" s="271" t="s">
        <v>55</v>
      </c>
      <c r="M65" s="87"/>
      <c r="N65" s="297">
        <f t="shared" si="11"/>
        <v>0</v>
      </c>
      <c r="O65" s="403"/>
      <c r="P65" s="407">
        <f t="shared" si="12"/>
        <v>123</v>
      </c>
      <c r="Q65" s="405">
        <v>3</v>
      </c>
      <c r="R65" s="403"/>
      <c r="S65" s="403"/>
      <c r="T65" s="403"/>
      <c r="U65" s="404">
        <v>30</v>
      </c>
      <c r="V65" s="403"/>
      <c r="W65" s="403"/>
    </row>
    <row r="66" spans="1:23" s="277" customFormat="1" ht="12.75">
      <c r="A66" s="273"/>
      <c r="B66" s="285"/>
      <c r="C66" s="287" t="s">
        <v>251</v>
      </c>
      <c r="D66" s="271" t="s">
        <v>55</v>
      </c>
      <c r="E66" s="271" t="s">
        <v>55</v>
      </c>
      <c r="F66" s="276" t="s">
        <v>55</v>
      </c>
      <c r="G66" s="271" t="s">
        <v>55</v>
      </c>
      <c r="H66" s="271" t="s">
        <v>55</v>
      </c>
      <c r="I66" s="271" t="s">
        <v>55</v>
      </c>
      <c r="J66" s="271" t="s">
        <v>55</v>
      </c>
      <c r="K66" s="271" t="s">
        <v>55</v>
      </c>
      <c r="L66" s="271" t="s">
        <v>55</v>
      </c>
      <c r="M66" s="87"/>
      <c r="N66" s="297">
        <f t="shared" si="11"/>
        <v>0</v>
      </c>
      <c r="O66" s="403"/>
      <c r="P66" s="407">
        <f>INT((DATE(2023,6,30)-$F$59)/365.25)</f>
        <v>123</v>
      </c>
      <c r="Q66" s="405">
        <v>3</v>
      </c>
      <c r="R66" s="403"/>
      <c r="S66" s="403"/>
      <c r="T66" s="403"/>
      <c r="U66" s="404"/>
      <c r="V66" s="403"/>
      <c r="W66" s="403"/>
    </row>
    <row r="67" spans="1:23" s="277" customFormat="1" ht="12.75">
      <c r="A67" s="273"/>
      <c r="B67" s="285"/>
      <c r="C67" s="287" t="s">
        <v>252</v>
      </c>
      <c r="D67" s="271" t="s">
        <v>55</v>
      </c>
      <c r="E67" s="271" t="s">
        <v>55</v>
      </c>
      <c r="F67" s="276" t="s">
        <v>55</v>
      </c>
      <c r="G67" s="271" t="s">
        <v>55</v>
      </c>
      <c r="H67" s="271" t="s">
        <v>55</v>
      </c>
      <c r="I67" s="271" t="s">
        <v>55</v>
      </c>
      <c r="J67" s="271" t="s">
        <v>55</v>
      </c>
      <c r="K67" s="271" t="s">
        <v>55</v>
      </c>
      <c r="L67" s="271" t="s">
        <v>55</v>
      </c>
      <c r="M67" s="87"/>
      <c r="N67" s="297">
        <f t="shared" si="11"/>
        <v>0</v>
      </c>
      <c r="O67" s="403"/>
      <c r="P67" s="407">
        <f t="shared" si="12"/>
        <v>123</v>
      </c>
      <c r="Q67" s="405">
        <v>3</v>
      </c>
      <c r="R67" s="403"/>
      <c r="S67" s="403"/>
      <c r="T67" s="403"/>
      <c r="U67" s="404"/>
      <c r="V67" s="403"/>
      <c r="W67" s="403"/>
    </row>
    <row r="68" spans="1:23" s="277" customFormat="1" ht="12.75">
      <c r="A68" s="273"/>
      <c r="B68" s="285"/>
      <c r="C68" s="287" t="s">
        <v>253</v>
      </c>
      <c r="D68" s="271" t="s">
        <v>55</v>
      </c>
      <c r="E68" s="271" t="s">
        <v>55</v>
      </c>
      <c r="F68" s="276" t="s">
        <v>55</v>
      </c>
      <c r="G68" s="271" t="s">
        <v>55</v>
      </c>
      <c r="H68" s="271" t="s">
        <v>55</v>
      </c>
      <c r="I68" s="271" t="s">
        <v>55</v>
      </c>
      <c r="J68" s="271" t="s">
        <v>55</v>
      </c>
      <c r="K68" s="271" t="s">
        <v>55</v>
      </c>
      <c r="L68" s="271" t="s">
        <v>55</v>
      </c>
      <c r="M68" s="87"/>
      <c r="N68" s="297">
        <f t="shared" si="11"/>
        <v>0</v>
      </c>
      <c r="O68" s="403"/>
      <c r="P68" s="407">
        <f t="shared" si="12"/>
        <v>123</v>
      </c>
      <c r="Q68" s="405">
        <v>1</v>
      </c>
      <c r="R68" s="403"/>
      <c r="S68" s="403"/>
      <c r="T68" s="403"/>
      <c r="U68" s="404"/>
      <c r="V68" s="403"/>
      <c r="W68" s="403"/>
    </row>
    <row r="69" spans="1:23" s="277" customFormat="1" ht="12.75">
      <c r="A69" s="273">
        <v>7</v>
      </c>
      <c r="B69" s="283" t="s">
        <v>254</v>
      </c>
      <c r="C69" s="280"/>
      <c r="D69" s="104"/>
      <c r="E69" s="104"/>
      <c r="F69" s="105"/>
      <c r="G69" s="101"/>
      <c r="H69" s="104"/>
      <c r="I69" s="105"/>
      <c r="J69" s="101"/>
      <c r="K69" s="102"/>
      <c r="L69" s="102"/>
      <c r="M69" s="271" t="s">
        <v>55</v>
      </c>
      <c r="N69" s="297">
        <f>IF(OR($K$69&lt;&gt;"DA",$L$69&lt;&gt;"DA",$P69&gt;=15),0,(IF(OR($K$69&lt;&gt;"DA",$L$69&lt;&gt;"DA",AND($P69&gt;=9,$P69&lt;15)),(Q69-((P69-9)*15%)*Q69),Q69)))</f>
        <v>0</v>
      </c>
      <c r="O69" s="403"/>
      <c r="P69" s="407">
        <f>INT((DATE(2023,6,30)-$F$69)/365.25)</f>
        <v>123</v>
      </c>
      <c r="Q69" s="402">
        <v>15</v>
      </c>
      <c r="R69" s="403"/>
      <c r="S69" s="403"/>
      <c r="T69" s="403"/>
      <c r="U69" s="404">
        <v>23</v>
      </c>
      <c r="V69" s="403"/>
      <c r="W69" s="403"/>
    </row>
    <row r="70" spans="1:23" s="277" customFormat="1" ht="25.5">
      <c r="A70" s="273"/>
      <c r="B70" s="286"/>
      <c r="C70" s="275" t="s">
        <v>52</v>
      </c>
      <c r="D70" s="271" t="s">
        <v>55</v>
      </c>
      <c r="E70" s="271" t="s">
        <v>55</v>
      </c>
      <c r="F70" s="276" t="s">
        <v>55</v>
      </c>
      <c r="G70" s="271" t="s">
        <v>55</v>
      </c>
      <c r="H70" s="271" t="s">
        <v>55</v>
      </c>
      <c r="I70" s="271" t="s">
        <v>55</v>
      </c>
      <c r="J70" s="271" t="s">
        <v>55</v>
      </c>
      <c r="K70" s="271" t="s">
        <v>55</v>
      </c>
      <c r="L70" s="271" t="s">
        <v>55</v>
      </c>
      <c r="M70" s="87"/>
      <c r="N70" s="297">
        <f aca="true" t="shared" si="13" ref="N70:N78">IF(OR($K$69&lt;&gt;"DA",$L$69&lt;&gt;"DA",M70&lt;&gt;"DA",$P70&gt;=15),0,(IF(OR($K$59&lt;&gt;"DA",$L$59&lt;&gt;"DA",M70&lt;&gt;"DA",AND($P70&gt;=9,$P70&lt;15)),(Q70-((P70-9)*15%)*Q70),Q70)))</f>
        <v>0</v>
      </c>
      <c r="O70" s="403"/>
      <c r="P70" s="407">
        <f aca="true" t="shared" si="14" ref="P70:P78">INT((DATE(2023,6,30)-$F$69)/365.25)</f>
        <v>123</v>
      </c>
      <c r="Q70" s="405">
        <v>15</v>
      </c>
      <c r="R70" s="403"/>
      <c r="S70" s="403"/>
      <c r="T70" s="403"/>
      <c r="U70" s="404"/>
      <c r="V70" s="403"/>
      <c r="W70" s="403"/>
    </row>
    <row r="71" spans="1:23" s="277" customFormat="1" ht="12.75">
      <c r="A71" s="273"/>
      <c r="B71" s="286"/>
      <c r="C71" s="275" t="s">
        <v>53</v>
      </c>
      <c r="D71" s="271" t="s">
        <v>55</v>
      </c>
      <c r="E71" s="271" t="s">
        <v>55</v>
      </c>
      <c r="F71" s="276" t="s">
        <v>55</v>
      </c>
      <c r="G71" s="271" t="s">
        <v>55</v>
      </c>
      <c r="H71" s="271" t="s">
        <v>55</v>
      </c>
      <c r="I71" s="271" t="s">
        <v>55</v>
      </c>
      <c r="J71" s="271" t="s">
        <v>55</v>
      </c>
      <c r="K71" s="271" t="s">
        <v>55</v>
      </c>
      <c r="L71" s="271" t="s">
        <v>55</v>
      </c>
      <c r="M71" s="87"/>
      <c r="N71" s="297">
        <f t="shared" si="13"/>
        <v>0</v>
      </c>
      <c r="O71" s="403"/>
      <c r="P71" s="407">
        <f t="shared" si="14"/>
        <v>123</v>
      </c>
      <c r="Q71" s="405">
        <v>30</v>
      </c>
      <c r="R71" s="403"/>
      <c r="S71" s="403"/>
      <c r="T71" s="403"/>
      <c r="U71" s="404"/>
      <c r="V71" s="403"/>
      <c r="W71" s="403"/>
    </row>
    <row r="72" spans="1:23" s="277" customFormat="1" ht="12.75">
      <c r="A72" s="273"/>
      <c r="B72" s="285"/>
      <c r="C72" s="287" t="s">
        <v>247</v>
      </c>
      <c r="D72" s="271" t="s">
        <v>55</v>
      </c>
      <c r="E72" s="271" t="s">
        <v>55</v>
      </c>
      <c r="F72" s="276" t="s">
        <v>55</v>
      </c>
      <c r="G72" s="271" t="s">
        <v>55</v>
      </c>
      <c r="H72" s="271" t="s">
        <v>55</v>
      </c>
      <c r="I72" s="271" t="s">
        <v>55</v>
      </c>
      <c r="J72" s="271" t="s">
        <v>55</v>
      </c>
      <c r="K72" s="271" t="s">
        <v>55</v>
      </c>
      <c r="L72" s="271" t="s">
        <v>55</v>
      </c>
      <c r="M72" s="87"/>
      <c r="N72" s="297">
        <f t="shared" si="13"/>
        <v>0</v>
      </c>
      <c r="O72" s="403"/>
      <c r="P72" s="407">
        <f t="shared" si="14"/>
        <v>123</v>
      </c>
      <c r="Q72" s="405">
        <v>5</v>
      </c>
      <c r="R72" s="403"/>
      <c r="S72" s="403"/>
      <c r="T72" s="403"/>
      <c r="U72" s="404">
        <v>27</v>
      </c>
      <c r="V72" s="403"/>
      <c r="W72" s="403"/>
    </row>
    <row r="73" spans="1:23" s="277" customFormat="1" ht="12.75">
      <c r="A73" s="273">
        <f>IF(LEN(TRIM(B73))=0,A72,A72+1)</f>
        <v>0</v>
      </c>
      <c r="B73" s="285"/>
      <c r="C73" s="287" t="s">
        <v>248</v>
      </c>
      <c r="D73" s="271" t="s">
        <v>55</v>
      </c>
      <c r="E73" s="271" t="s">
        <v>55</v>
      </c>
      <c r="F73" s="276" t="s">
        <v>55</v>
      </c>
      <c r="G73" s="271" t="s">
        <v>55</v>
      </c>
      <c r="H73" s="271" t="s">
        <v>55</v>
      </c>
      <c r="I73" s="271" t="s">
        <v>55</v>
      </c>
      <c r="J73" s="271" t="s">
        <v>55</v>
      </c>
      <c r="K73" s="271" t="s">
        <v>55</v>
      </c>
      <c r="L73" s="271" t="s">
        <v>55</v>
      </c>
      <c r="M73" s="87"/>
      <c r="N73" s="297">
        <f t="shared" si="13"/>
        <v>0</v>
      </c>
      <c r="O73" s="403"/>
      <c r="P73" s="407">
        <f t="shared" si="14"/>
        <v>123</v>
      </c>
      <c r="Q73" s="405">
        <v>5</v>
      </c>
      <c r="R73" s="403"/>
      <c r="S73" s="403"/>
      <c r="T73" s="403"/>
      <c r="U73" s="404">
        <v>28</v>
      </c>
      <c r="V73" s="403"/>
      <c r="W73" s="403"/>
    </row>
    <row r="74" spans="1:23" s="277" customFormat="1" ht="12.75">
      <c r="A74" s="273">
        <f>IF(LEN(TRIM(B74))=0,A73,A73+1)</f>
        <v>0</v>
      </c>
      <c r="B74" s="285"/>
      <c r="C74" s="287" t="s">
        <v>249</v>
      </c>
      <c r="D74" s="271" t="s">
        <v>55</v>
      </c>
      <c r="E74" s="271" t="s">
        <v>55</v>
      </c>
      <c r="F74" s="276" t="s">
        <v>55</v>
      </c>
      <c r="G74" s="271" t="s">
        <v>55</v>
      </c>
      <c r="H74" s="271" t="s">
        <v>55</v>
      </c>
      <c r="I74" s="271" t="s">
        <v>55</v>
      </c>
      <c r="J74" s="271" t="s">
        <v>55</v>
      </c>
      <c r="K74" s="271" t="s">
        <v>55</v>
      </c>
      <c r="L74" s="271" t="s">
        <v>55</v>
      </c>
      <c r="M74" s="87"/>
      <c r="N74" s="297">
        <f t="shared" si="13"/>
        <v>0</v>
      </c>
      <c r="O74" s="403"/>
      <c r="P74" s="407">
        <f t="shared" si="14"/>
        <v>123</v>
      </c>
      <c r="Q74" s="405">
        <v>5</v>
      </c>
      <c r="R74" s="403"/>
      <c r="S74" s="403"/>
      <c r="T74" s="403"/>
      <c r="U74" s="404">
        <v>29</v>
      </c>
      <c r="V74" s="403"/>
      <c r="W74" s="403"/>
    </row>
    <row r="75" spans="1:23" s="277" customFormat="1" ht="12.75">
      <c r="A75" s="273">
        <f>IF(LEN(TRIM(B75))=0,A74,A74+1)</f>
        <v>0</v>
      </c>
      <c r="B75" s="285"/>
      <c r="C75" s="287" t="s">
        <v>250</v>
      </c>
      <c r="D75" s="271" t="s">
        <v>55</v>
      </c>
      <c r="E75" s="271" t="s">
        <v>55</v>
      </c>
      <c r="F75" s="276" t="s">
        <v>55</v>
      </c>
      <c r="G75" s="271" t="s">
        <v>55</v>
      </c>
      <c r="H75" s="271" t="s">
        <v>55</v>
      </c>
      <c r="I75" s="271" t="s">
        <v>55</v>
      </c>
      <c r="J75" s="271" t="s">
        <v>55</v>
      </c>
      <c r="K75" s="271" t="s">
        <v>55</v>
      </c>
      <c r="L75" s="271" t="s">
        <v>55</v>
      </c>
      <c r="M75" s="87"/>
      <c r="N75" s="297">
        <f t="shared" si="13"/>
        <v>0</v>
      </c>
      <c r="O75" s="403"/>
      <c r="P75" s="407">
        <f t="shared" si="14"/>
        <v>123</v>
      </c>
      <c r="Q75" s="405">
        <v>3</v>
      </c>
      <c r="R75" s="403"/>
      <c r="S75" s="403"/>
      <c r="T75" s="403"/>
      <c r="U75" s="404">
        <v>30</v>
      </c>
      <c r="V75" s="403"/>
      <c r="W75" s="403"/>
    </row>
    <row r="76" spans="1:23" s="277" customFormat="1" ht="12.75">
      <c r="A76" s="273"/>
      <c r="B76" s="285"/>
      <c r="C76" s="287" t="s">
        <v>251</v>
      </c>
      <c r="D76" s="271" t="s">
        <v>55</v>
      </c>
      <c r="E76" s="271" t="s">
        <v>55</v>
      </c>
      <c r="F76" s="276" t="s">
        <v>55</v>
      </c>
      <c r="G76" s="271" t="s">
        <v>55</v>
      </c>
      <c r="H76" s="271" t="s">
        <v>55</v>
      </c>
      <c r="I76" s="271" t="s">
        <v>55</v>
      </c>
      <c r="J76" s="271" t="s">
        <v>55</v>
      </c>
      <c r="K76" s="271" t="s">
        <v>55</v>
      </c>
      <c r="L76" s="271" t="s">
        <v>55</v>
      </c>
      <c r="M76" s="87"/>
      <c r="N76" s="297">
        <f t="shared" si="13"/>
        <v>0</v>
      </c>
      <c r="O76" s="403"/>
      <c r="P76" s="407">
        <f t="shared" si="14"/>
        <v>123</v>
      </c>
      <c r="Q76" s="405">
        <v>3</v>
      </c>
      <c r="R76" s="403"/>
      <c r="S76" s="403"/>
      <c r="T76" s="403"/>
      <c r="U76" s="404"/>
      <c r="V76" s="403"/>
      <c r="W76" s="403"/>
    </row>
    <row r="77" spans="1:23" s="277" customFormat="1" ht="12.75">
      <c r="A77" s="273"/>
      <c r="B77" s="285"/>
      <c r="C77" s="287" t="s">
        <v>252</v>
      </c>
      <c r="D77" s="271" t="s">
        <v>55</v>
      </c>
      <c r="E77" s="271" t="s">
        <v>55</v>
      </c>
      <c r="F77" s="276" t="s">
        <v>55</v>
      </c>
      <c r="G77" s="271" t="s">
        <v>55</v>
      </c>
      <c r="H77" s="271" t="s">
        <v>55</v>
      </c>
      <c r="I77" s="271" t="s">
        <v>55</v>
      </c>
      <c r="J77" s="271" t="s">
        <v>55</v>
      </c>
      <c r="K77" s="271" t="s">
        <v>55</v>
      </c>
      <c r="L77" s="271" t="s">
        <v>55</v>
      </c>
      <c r="M77" s="87"/>
      <c r="N77" s="297">
        <f t="shared" si="13"/>
        <v>0</v>
      </c>
      <c r="O77" s="403"/>
      <c r="P77" s="407">
        <f t="shared" si="14"/>
        <v>123</v>
      </c>
      <c r="Q77" s="405">
        <v>3</v>
      </c>
      <c r="R77" s="403"/>
      <c r="S77" s="403"/>
      <c r="T77" s="403"/>
      <c r="U77" s="404"/>
      <c r="V77" s="403"/>
      <c r="W77" s="403"/>
    </row>
    <row r="78" spans="1:23" s="277" customFormat="1" ht="12.75">
      <c r="A78" s="273"/>
      <c r="B78" s="285"/>
      <c r="C78" s="287" t="s">
        <v>253</v>
      </c>
      <c r="D78" s="271" t="s">
        <v>55</v>
      </c>
      <c r="E78" s="271" t="s">
        <v>55</v>
      </c>
      <c r="F78" s="276" t="s">
        <v>55</v>
      </c>
      <c r="G78" s="271" t="s">
        <v>55</v>
      </c>
      <c r="H78" s="271" t="s">
        <v>55</v>
      </c>
      <c r="I78" s="271" t="s">
        <v>55</v>
      </c>
      <c r="J78" s="271" t="s">
        <v>55</v>
      </c>
      <c r="K78" s="271" t="s">
        <v>55</v>
      </c>
      <c r="L78" s="271" t="s">
        <v>55</v>
      </c>
      <c r="M78" s="87"/>
      <c r="N78" s="297">
        <f t="shared" si="13"/>
        <v>0</v>
      </c>
      <c r="O78" s="403"/>
      <c r="P78" s="407">
        <f t="shared" si="14"/>
        <v>123</v>
      </c>
      <c r="Q78" s="405">
        <v>1</v>
      </c>
      <c r="R78" s="403"/>
      <c r="S78" s="403"/>
      <c r="T78" s="403"/>
      <c r="U78" s="404"/>
      <c r="V78" s="403"/>
      <c r="W78" s="403"/>
    </row>
    <row r="79" spans="1:23" s="277" customFormat="1" ht="25.5">
      <c r="A79" s="278">
        <v>7</v>
      </c>
      <c r="B79" s="270" t="s">
        <v>57</v>
      </c>
      <c r="C79" s="288" t="s">
        <v>55</v>
      </c>
      <c r="D79" s="271" t="s">
        <v>55</v>
      </c>
      <c r="E79" s="271" t="s">
        <v>55</v>
      </c>
      <c r="F79" s="271" t="s">
        <v>55</v>
      </c>
      <c r="G79" s="271" t="s">
        <v>55</v>
      </c>
      <c r="H79" s="271" t="s">
        <v>55</v>
      </c>
      <c r="I79" s="271" t="s">
        <v>55</v>
      </c>
      <c r="J79" s="271" t="s">
        <v>55</v>
      </c>
      <c r="K79" s="271" t="s">
        <v>55</v>
      </c>
      <c r="L79" s="271" t="s">
        <v>55</v>
      </c>
      <c r="M79" s="87"/>
      <c r="N79" s="297">
        <f aca="true" t="shared" si="15" ref="N79:N86">IF(M79="DA",Q79,"")</f>
      </c>
      <c r="O79" s="403"/>
      <c r="P79" s="407"/>
      <c r="Q79" s="402">
        <v>3</v>
      </c>
      <c r="R79" s="403"/>
      <c r="S79" s="403"/>
      <c r="T79" s="403"/>
      <c r="U79" s="404">
        <v>139</v>
      </c>
      <c r="V79" s="403"/>
      <c r="W79" s="403"/>
    </row>
    <row r="80" spans="1:23" s="277" customFormat="1" ht="25.5">
      <c r="A80" s="278">
        <f aca="true" t="shared" si="16" ref="A80:A86">IF(LEN(TRIM(B80))=0,A79,A79+1)</f>
        <v>8</v>
      </c>
      <c r="B80" s="270" t="s">
        <v>58</v>
      </c>
      <c r="C80" s="288" t="s">
        <v>55</v>
      </c>
      <c r="D80" s="271" t="s">
        <v>55</v>
      </c>
      <c r="E80" s="271" t="s">
        <v>55</v>
      </c>
      <c r="F80" s="271" t="s">
        <v>55</v>
      </c>
      <c r="G80" s="271" t="s">
        <v>55</v>
      </c>
      <c r="H80" s="271" t="s">
        <v>55</v>
      </c>
      <c r="I80" s="271" t="s">
        <v>55</v>
      </c>
      <c r="J80" s="271" t="s">
        <v>55</v>
      </c>
      <c r="K80" s="271" t="s">
        <v>55</v>
      </c>
      <c r="L80" s="271" t="s">
        <v>55</v>
      </c>
      <c r="M80" s="87"/>
      <c r="N80" s="297">
        <f t="shared" si="15"/>
      </c>
      <c r="O80" s="403"/>
      <c r="P80" s="407"/>
      <c r="Q80" s="402">
        <v>5</v>
      </c>
      <c r="R80" s="403"/>
      <c r="S80" s="403"/>
      <c r="T80" s="403"/>
      <c r="U80" s="404">
        <v>140</v>
      </c>
      <c r="V80" s="403"/>
      <c r="W80" s="403"/>
    </row>
    <row r="81" spans="1:23" s="277" customFormat="1" ht="25.5">
      <c r="A81" s="278">
        <f t="shared" si="16"/>
        <v>9</v>
      </c>
      <c r="B81" s="270" t="s">
        <v>59</v>
      </c>
      <c r="C81" s="288" t="s">
        <v>55</v>
      </c>
      <c r="D81" s="271" t="s">
        <v>55</v>
      </c>
      <c r="E81" s="271" t="s">
        <v>55</v>
      </c>
      <c r="F81" s="271" t="s">
        <v>55</v>
      </c>
      <c r="G81" s="271" t="s">
        <v>55</v>
      </c>
      <c r="H81" s="271" t="s">
        <v>55</v>
      </c>
      <c r="I81" s="271" t="s">
        <v>55</v>
      </c>
      <c r="J81" s="271" t="s">
        <v>55</v>
      </c>
      <c r="K81" s="271" t="s">
        <v>55</v>
      </c>
      <c r="L81" s="271" t="s">
        <v>55</v>
      </c>
      <c r="M81" s="87"/>
      <c r="N81" s="297">
        <f t="shared" si="15"/>
      </c>
      <c r="O81" s="403"/>
      <c r="P81" s="407"/>
      <c r="Q81" s="402">
        <v>15</v>
      </c>
      <c r="R81" s="403"/>
      <c r="S81" s="403"/>
      <c r="T81" s="403"/>
      <c r="U81" s="404">
        <v>141</v>
      </c>
      <c r="V81" s="403"/>
      <c r="W81" s="403"/>
    </row>
    <row r="82" spans="1:23" s="277" customFormat="1" ht="25.5">
      <c r="A82" s="278">
        <f t="shared" si="16"/>
        <v>10</v>
      </c>
      <c r="B82" s="270" t="s">
        <v>60</v>
      </c>
      <c r="C82" s="288" t="s">
        <v>55</v>
      </c>
      <c r="D82" s="271" t="s">
        <v>55</v>
      </c>
      <c r="E82" s="271" t="s">
        <v>55</v>
      </c>
      <c r="F82" s="271" t="s">
        <v>55</v>
      </c>
      <c r="G82" s="271" t="s">
        <v>55</v>
      </c>
      <c r="H82" s="271" t="s">
        <v>55</v>
      </c>
      <c r="I82" s="271" t="s">
        <v>55</v>
      </c>
      <c r="J82" s="271" t="s">
        <v>55</v>
      </c>
      <c r="K82" s="271" t="s">
        <v>55</v>
      </c>
      <c r="L82" s="271" t="s">
        <v>55</v>
      </c>
      <c r="M82" s="87"/>
      <c r="N82" s="297">
        <f t="shared" si="15"/>
      </c>
      <c r="O82" s="403"/>
      <c r="P82" s="407"/>
      <c r="Q82" s="402">
        <v>10</v>
      </c>
      <c r="R82" s="403"/>
      <c r="S82" s="403"/>
      <c r="T82" s="403"/>
      <c r="U82" s="404">
        <v>142</v>
      </c>
      <c r="V82" s="403"/>
      <c r="W82" s="403"/>
    </row>
    <row r="83" spans="1:23" s="277" customFormat="1" ht="25.5">
      <c r="A83" s="278">
        <f t="shared" si="16"/>
        <v>11</v>
      </c>
      <c r="B83" s="270" t="s">
        <v>61</v>
      </c>
      <c r="C83" s="288" t="s">
        <v>55</v>
      </c>
      <c r="D83" s="271" t="s">
        <v>55</v>
      </c>
      <c r="E83" s="271" t="s">
        <v>55</v>
      </c>
      <c r="F83" s="271" t="s">
        <v>55</v>
      </c>
      <c r="G83" s="271" t="s">
        <v>55</v>
      </c>
      <c r="H83" s="271" t="s">
        <v>55</v>
      </c>
      <c r="I83" s="271" t="s">
        <v>55</v>
      </c>
      <c r="J83" s="271" t="s">
        <v>55</v>
      </c>
      <c r="K83" s="271" t="s">
        <v>55</v>
      </c>
      <c r="L83" s="271" t="s">
        <v>55</v>
      </c>
      <c r="M83" s="87"/>
      <c r="N83" s="297">
        <f t="shared" si="15"/>
      </c>
      <c r="O83" s="403"/>
      <c r="P83" s="407"/>
      <c r="Q83" s="402">
        <v>5</v>
      </c>
      <c r="R83" s="403"/>
      <c r="S83" s="403"/>
      <c r="T83" s="403"/>
      <c r="U83" s="404">
        <v>143</v>
      </c>
      <c r="V83" s="403"/>
      <c r="W83" s="403"/>
    </row>
    <row r="84" spans="1:23" s="277" customFormat="1" ht="12.75">
      <c r="A84" s="278">
        <f t="shared" si="16"/>
        <v>12</v>
      </c>
      <c r="B84" s="270" t="s">
        <v>62</v>
      </c>
      <c r="C84" s="288" t="s">
        <v>55</v>
      </c>
      <c r="D84" s="271" t="s">
        <v>55</v>
      </c>
      <c r="E84" s="271" t="s">
        <v>55</v>
      </c>
      <c r="F84" s="271" t="s">
        <v>55</v>
      </c>
      <c r="G84" s="271" t="s">
        <v>55</v>
      </c>
      <c r="H84" s="271" t="s">
        <v>55</v>
      </c>
      <c r="I84" s="271" t="s">
        <v>55</v>
      </c>
      <c r="J84" s="271" t="s">
        <v>55</v>
      </c>
      <c r="K84" s="271" t="s">
        <v>55</v>
      </c>
      <c r="L84" s="271" t="s">
        <v>55</v>
      </c>
      <c r="M84" s="87"/>
      <c r="N84" s="297">
        <f t="shared" si="15"/>
      </c>
      <c r="O84" s="403"/>
      <c r="P84" s="407"/>
      <c r="Q84" s="402">
        <v>15</v>
      </c>
      <c r="R84" s="403"/>
      <c r="S84" s="403"/>
      <c r="T84" s="403"/>
      <c r="U84" s="404">
        <v>144</v>
      </c>
      <c r="V84" s="403"/>
      <c r="W84" s="403"/>
    </row>
    <row r="85" spans="1:23" s="277" customFormat="1" ht="25.5">
      <c r="A85" s="278">
        <f t="shared" si="16"/>
        <v>13</v>
      </c>
      <c r="B85" s="270" t="s">
        <v>63</v>
      </c>
      <c r="C85" s="288" t="s">
        <v>55</v>
      </c>
      <c r="D85" s="271" t="s">
        <v>55</v>
      </c>
      <c r="E85" s="271" t="s">
        <v>55</v>
      </c>
      <c r="F85" s="271" t="s">
        <v>55</v>
      </c>
      <c r="G85" s="271" t="s">
        <v>55</v>
      </c>
      <c r="H85" s="271" t="s">
        <v>55</v>
      </c>
      <c r="I85" s="271" t="s">
        <v>55</v>
      </c>
      <c r="J85" s="271" t="s">
        <v>55</v>
      </c>
      <c r="K85" s="271" t="s">
        <v>55</v>
      </c>
      <c r="L85" s="271" t="s">
        <v>55</v>
      </c>
      <c r="M85" s="87"/>
      <c r="N85" s="297">
        <f t="shared" si="15"/>
      </c>
      <c r="O85" s="403"/>
      <c r="P85" s="407"/>
      <c r="Q85" s="402">
        <v>20</v>
      </c>
      <c r="R85" s="403"/>
      <c r="S85" s="403"/>
      <c r="T85" s="403"/>
      <c r="U85" s="404">
        <v>145</v>
      </c>
      <c r="V85" s="403"/>
      <c r="W85" s="406"/>
    </row>
    <row r="86" spans="1:23" s="277" customFormat="1" ht="25.5">
      <c r="A86" s="278">
        <f t="shared" si="16"/>
        <v>14</v>
      </c>
      <c r="B86" s="270" t="s">
        <v>64</v>
      </c>
      <c r="C86" s="288" t="s">
        <v>55</v>
      </c>
      <c r="D86" s="271" t="s">
        <v>55</v>
      </c>
      <c r="E86" s="271" t="s">
        <v>55</v>
      </c>
      <c r="F86" s="271" t="s">
        <v>55</v>
      </c>
      <c r="G86" s="271" t="s">
        <v>55</v>
      </c>
      <c r="H86" s="271" t="s">
        <v>55</v>
      </c>
      <c r="I86" s="271" t="s">
        <v>55</v>
      </c>
      <c r="J86" s="271" t="s">
        <v>55</v>
      </c>
      <c r="K86" s="271" t="s">
        <v>55</v>
      </c>
      <c r="L86" s="271" t="s">
        <v>55</v>
      </c>
      <c r="M86" s="87"/>
      <c r="N86" s="297">
        <f t="shared" si="15"/>
      </c>
      <c r="O86" s="403"/>
      <c r="P86" s="407"/>
      <c r="Q86" s="402">
        <v>5</v>
      </c>
      <c r="R86" s="403"/>
      <c r="S86" s="403"/>
      <c r="T86" s="403"/>
      <c r="U86" s="404">
        <v>146</v>
      </c>
      <c r="V86" s="403"/>
      <c r="W86" s="403"/>
    </row>
    <row r="87" spans="1:14" ht="12.75" customHeight="1">
      <c r="A87" s="379" t="s">
        <v>48</v>
      </c>
      <c r="B87" s="379"/>
      <c r="C87" s="380"/>
      <c r="D87" s="380"/>
      <c r="E87" s="380"/>
      <c r="F87" s="380"/>
      <c r="G87" s="380"/>
      <c r="H87" s="380"/>
      <c r="I87" s="380"/>
      <c r="J87" s="380"/>
      <c r="K87" s="380"/>
      <c r="L87" s="380"/>
      <c r="M87" s="383">
        <f>SUM(N9:N86)</f>
        <v>0</v>
      </c>
      <c r="N87" s="383"/>
    </row>
    <row r="88" spans="1:14" ht="12.75" customHeight="1">
      <c r="A88" s="289"/>
      <c r="B88" s="289"/>
      <c r="C88" s="289"/>
      <c r="D88" s="289"/>
      <c r="E88" s="289"/>
      <c r="F88" s="289"/>
      <c r="G88" s="289"/>
      <c r="H88" s="289"/>
      <c r="I88" s="289"/>
      <c r="J88" s="289"/>
      <c r="K88" s="289"/>
      <c r="L88" s="289"/>
      <c r="M88" s="290"/>
      <c r="N88" s="290"/>
    </row>
    <row r="89" spans="1:14" ht="15" customHeight="1">
      <c r="A89" s="378" t="s">
        <v>199</v>
      </c>
      <c r="B89" s="378"/>
      <c r="C89" s="378"/>
      <c r="D89" s="378"/>
      <c r="E89" s="378"/>
      <c r="F89" s="378"/>
      <c r="G89" s="378"/>
      <c r="H89" s="378"/>
      <c r="I89" s="378"/>
      <c r="J89" s="289"/>
      <c r="K89" s="289"/>
      <c r="L89" s="289"/>
      <c r="M89" s="290"/>
      <c r="N89" s="290"/>
    </row>
    <row r="90" spans="1:13" ht="34.5" customHeight="1">
      <c r="A90" s="382" t="s">
        <v>198</v>
      </c>
      <c r="B90" s="382"/>
      <c r="C90" s="382"/>
      <c r="D90" s="382"/>
      <c r="E90" s="382"/>
      <c r="F90" s="382"/>
      <c r="G90" s="382"/>
      <c r="H90" s="382"/>
      <c r="I90" s="382"/>
      <c r="J90" s="289"/>
      <c r="K90" s="289"/>
      <c r="L90" s="289"/>
      <c r="M90" s="291"/>
    </row>
    <row r="91" spans="1:15" ht="40.5" customHeight="1">
      <c r="A91" s="381" t="s">
        <v>195</v>
      </c>
      <c r="B91" s="381"/>
      <c r="C91" s="381"/>
      <c r="D91" s="381"/>
      <c r="E91" s="381"/>
      <c r="F91" s="381"/>
      <c r="G91" s="381"/>
      <c r="H91" s="381"/>
      <c r="I91" s="381"/>
      <c r="J91" s="163"/>
      <c r="K91" s="163"/>
      <c r="L91" s="163"/>
      <c r="M91" s="161"/>
      <c r="N91" s="156"/>
      <c r="O91" s="293"/>
    </row>
    <row r="92" spans="1:15" ht="40.5" customHeight="1">
      <c r="A92" s="381" t="s">
        <v>196</v>
      </c>
      <c r="B92" s="381"/>
      <c r="C92" s="381"/>
      <c r="D92" s="381"/>
      <c r="E92" s="381"/>
      <c r="F92" s="381"/>
      <c r="G92" s="381"/>
      <c r="H92" s="381"/>
      <c r="I92" s="381"/>
      <c r="J92" s="163"/>
      <c r="K92" s="163"/>
      <c r="L92" s="163"/>
      <c r="M92" s="161"/>
      <c r="N92" s="156"/>
      <c r="O92" s="293"/>
    </row>
    <row r="93" spans="1:15" ht="19.5" customHeight="1">
      <c r="A93" s="292"/>
      <c r="B93" s="292"/>
      <c r="C93" s="292"/>
      <c r="D93" s="292"/>
      <c r="E93" s="292"/>
      <c r="F93" s="292"/>
      <c r="G93" s="292"/>
      <c r="H93" s="292"/>
      <c r="I93" s="292"/>
      <c r="J93" s="163"/>
      <c r="K93" s="163"/>
      <c r="L93" s="163"/>
      <c r="M93" s="161"/>
      <c r="N93" s="156"/>
      <c r="O93" s="293"/>
    </row>
    <row r="94" spans="1:13" ht="11.25" customHeight="1">
      <c r="A94" s="163"/>
      <c r="B94" s="189"/>
      <c r="C94" s="163"/>
      <c r="D94" s="163"/>
      <c r="E94" s="163"/>
      <c r="F94" s="259"/>
      <c r="G94" s="163"/>
      <c r="H94" s="163"/>
      <c r="I94" s="163"/>
      <c r="J94" s="163"/>
      <c r="K94" s="163"/>
      <c r="L94" s="163"/>
      <c r="M94" s="163"/>
    </row>
    <row r="95" spans="1:13" ht="15.75">
      <c r="A95" s="294" t="s">
        <v>0</v>
      </c>
      <c r="B95" s="294"/>
      <c r="C95" s="192"/>
      <c r="D95" s="251"/>
      <c r="E95" s="251"/>
      <c r="F95" s="252"/>
      <c r="G95" s="251"/>
      <c r="H95" s="251"/>
      <c r="I95" s="251"/>
      <c r="J95" s="251"/>
      <c r="K95" s="251"/>
      <c r="L95" s="251"/>
      <c r="M95" s="251"/>
    </row>
    <row r="96" spans="1:13" ht="15.75">
      <c r="A96" s="344" t="s">
        <v>2</v>
      </c>
      <c r="B96" s="344"/>
      <c r="C96" s="197"/>
      <c r="D96" s="251"/>
      <c r="E96" s="251"/>
      <c r="F96" s="252"/>
      <c r="G96" s="251"/>
      <c r="H96" s="251"/>
      <c r="I96" s="251"/>
      <c r="J96" s="251"/>
      <c r="K96" s="251"/>
      <c r="L96" s="251"/>
      <c r="M96" s="251"/>
    </row>
    <row r="97" spans="1:5" ht="15.75">
      <c r="A97" s="344"/>
      <c r="B97" s="344"/>
      <c r="C97" s="198"/>
      <c r="D97" s="160"/>
      <c r="E97" s="161"/>
    </row>
    <row r="98" spans="1:5" ht="15.75">
      <c r="A98" s="344" t="str">
        <f>UPPER(Furn_ReprLeg_Nume)&amp;"  "&amp;Furn_ReprLeg_PreNume</f>
        <v>  </v>
      </c>
      <c r="B98" s="344"/>
      <c r="C98" s="198"/>
      <c r="D98" s="160"/>
      <c r="E98" s="161"/>
    </row>
    <row r="99" spans="1:5" ht="12.75">
      <c r="A99" s="346" t="s">
        <v>99</v>
      </c>
      <c r="B99" s="346"/>
      <c r="C99" s="200"/>
      <c r="D99" s="160"/>
      <c r="E99" s="161"/>
    </row>
    <row r="100" spans="1:5" ht="15.75">
      <c r="A100" s="198"/>
      <c r="B100" s="196"/>
      <c r="C100" s="196" t="s">
        <v>1</v>
      </c>
      <c r="D100" s="160"/>
      <c r="E100" s="161"/>
    </row>
    <row r="101" spans="1:5" ht="15.75">
      <c r="A101" s="195"/>
      <c r="B101" s="203"/>
      <c r="C101" s="204">
        <f>Data_Compl</f>
        <v>0</v>
      </c>
      <c r="D101" s="160"/>
      <c r="E101" s="161"/>
    </row>
    <row r="105" ht="12.75">
      <c r="B105" s="296"/>
    </row>
  </sheetData>
  <sheetProtection password="DCB6" sheet="1" selectLockedCells="1" autoFilter="0"/>
  <mergeCells count="19">
    <mergeCell ref="M87:N87"/>
    <mergeCell ref="A96:B96"/>
    <mergeCell ref="N6:N7"/>
    <mergeCell ref="A6:A7"/>
    <mergeCell ref="B6:B7"/>
    <mergeCell ref="D6:D7"/>
    <mergeCell ref="M6:M7"/>
    <mergeCell ref="K6:K7"/>
    <mergeCell ref="L6:L7"/>
    <mergeCell ref="C6:C7"/>
    <mergeCell ref="E6:J6"/>
    <mergeCell ref="A89:I89"/>
    <mergeCell ref="A99:B99"/>
    <mergeCell ref="A87:L87"/>
    <mergeCell ref="A91:I91"/>
    <mergeCell ref="A92:I92"/>
    <mergeCell ref="A90:I90"/>
    <mergeCell ref="A97:B97"/>
    <mergeCell ref="A98:B98"/>
  </mergeCells>
  <conditionalFormatting sqref="A10:A49 A80:A86 A63:A66">
    <cfRule type="cellIs" priority="23" dxfId="3" operator="equal" stopIfTrue="1">
      <formula>A9</formula>
    </cfRule>
  </conditionalFormatting>
  <conditionalFormatting sqref="D9:L9 D19:L19 D53:L53 M10:M18 M79:M86 M20:M28 D29:L29 M30:M38 D39:L40 M40:M48 D49:L49 M50:M58 D59:L59 M60:M68">
    <cfRule type="expression" priority="22" dxfId="0" stopIfTrue="1">
      <formula>LEN(TRIM(D9))=0</formula>
    </cfRule>
  </conditionalFormatting>
  <conditionalFormatting sqref="A68">
    <cfRule type="cellIs" priority="32" dxfId="3" operator="equal" stopIfTrue="1">
      <formula>A65</formula>
    </cfRule>
  </conditionalFormatting>
  <conditionalFormatting sqref="A67">
    <cfRule type="cellIs" priority="34" dxfId="3" operator="equal" stopIfTrue="1">
      <formula>A65</formula>
    </cfRule>
  </conditionalFormatting>
  <conditionalFormatting sqref="A79 A60 A62">
    <cfRule type="cellIs" priority="35" dxfId="3" operator="equal" stopIfTrue="1">
      <formula>crit_resurse_tehnice!#REF!</formula>
    </cfRule>
  </conditionalFormatting>
  <conditionalFormatting sqref="A61">
    <cfRule type="cellIs" priority="39" dxfId="3" operator="equal" stopIfTrue="1">
      <formula>crit_resurse_tehnice!#REF!</formula>
    </cfRule>
  </conditionalFormatting>
  <conditionalFormatting sqref="A73:A76">
    <cfRule type="cellIs" priority="4" dxfId="3" operator="equal" stopIfTrue="1">
      <formula>A72</formula>
    </cfRule>
  </conditionalFormatting>
  <conditionalFormatting sqref="A78">
    <cfRule type="cellIs" priority="5" dxfId="3" operator="equal" stopIfTrue="1">
      <formula>A75</formula>
    </cfRule>
  </conditionalFormatting>
  <conditionalFormatting sqref="A77">
    <cfRule type="cellIs" priority="6" dxfId="3" operator="equal" stopIfTrue="1">
      <formula>A75</formula>
    </cfRule>
  </conditionalFormatting>
  <conditionalFormatting sqref="A70 A72">
    <cfRule type="cellIs" priority="7" dxfId="3" operator="equal" stopIfTrue="1">
      <formula>crit_resurse_tehnice!#REF!</formula>
    </cfRule>
  </conditionalFormatting>
  <conditionalFormatting sqref="A71">
    <cfRule type="cellIs" priority="8" dxfId="3" operator="equal" stopIfTrue="1">
      <formula>crit_resurse_tehnice!#REF!</formula>
    </cfRule>
  </conditionalFormatting>
  <conditionalFormatting sqref="D69:L69">
    <cfRule type="expression" priority="2" dxfId="0" stopIfTrue="1">
      <formula>LEN(TRIM(D69))=0</formula>
    </cfRule>
  </conditionalFormatting>
  <conditionalFormatting sqref="M70:M78">
    <cfRule type="expression" priority="1" dxfId="0" stopIfTrue="1">
      <formula>LEN(TRIM(M70))=0</formula>
    </cfRule>
  </conditionalFormatting>
  <dataValidations count="12">
    <dataValidation type="date" allowBlank="1" showInputMessage="1" showErrorMessage="1" errorTitle="Atenţie !!!" error="Data de achiziţie trebuie să fie între data de fabricaţie şi data depunerii mapei  !" sqref="I20:I28 I30:I38 I40:I48 I50:I58 I60:I68 I70:I78">
      <formula1>F20</formula1>
      <formula2>DATE(2014,12,31)</formula2>
    </dataValidation>
    <dataValidation type="list" showInputMessage="1" showErrorMessage="1" errorTitle="Atenţie !!!" error="Valoarea se alege din listă folosind butonul cu săgeată din stânga.&#10;Nu se admit alte valori." sqref="K59:L59 K49:L49 K53:M53 K29:L29 K19:L19 K9:L9 K39:L40 M10:M18 M20:M28 M30:M38 M40:M48 M54:M58 M50:M52 M60:M68 M70:M86 K69:L69">
      <formula1>"DA,NU"</formula1>
    </dataValidation>
    <dataValidation type="date" operator="greaterThan" allowBlank="1" showInputMessage="1" showErrorMessage="1" errorTitle="Atenţie !!!" error="Expiră înaintea contractării" sqref="J40 J53">
      <formula1>DATE(2012,2,1)</formula1>
    </dataValidation>
    <dataValidation type="list" allowBlank="1" showInputMessage="1" showErrorMessage="1" prompt="Alege din listă" errorTitle="Atenţie !!!" error="Nu se acceptă decât valori alese din listă" sqref="G59 G39:G40 G53 G29 G19 G9 G49 G69">
      <formula1>Tip_Act</formula1>
    </dataValidation>
    <dataValidation type="custom" allowBlank="1" showInputMessage="1" showErrorMessage="1" prompt="Denumirea aparatului (cel puţin 4 caractere)" errorTitle="Atenţie !!!" error="Denumirea aparatului nu poate fi goală sau mai scurtă de 4 caractere." sqref="D59 D9 D19 D29 D53 D39:D40 D49 D69">
      <formula1>LEN(TRIM(D59))&gt;3</formula1>
    </dataValidation>
    <dataValidation type="textLength" operator="greaterThan" allowBlank="1" showInputMessage="1" showErrorMessage="1" errorTitle="Atenţie !!!" error="Numarul minim de caractere al serie nu poate fi mai mic de 3" sqref="E40 E53">
      <formula1>3</formula1>
    </dataValidation>
    <dataValidation type="textLength" operator="greaterThan" allowBlank="1" showErrorMessage="1" errorTitle="Atenţie !!!" error="Campul nu poate fi gol" sqref="H59 H9 H19 H29 H53 H39:H40 H49 H69">
      <formula1>1</formula1>
    </dataValidation>
    <dataValidation type="textLength" operator="greaterThan" allowBlank="1" showInputMessage="1" showErrorMessage="1" errorTitle="Atenţie !!!" error="Numarul minim de caractere al seriei nu poate fi mai mic de 4" sqref="E9 E59 E49 E39 E29 E19 E69">
      <formula1>3</formula1>
    </dataValidation>
    <dataValidation type="date" allowBlank="1" showInputMessage="1" showErrorMessage="1" error="Aparatul este prea vechi sau nu a fost fabricat inca!!!" sqref="F1:F8 F10:F18 F20:F28 F30:F38 F40:F48 F50:F58 F60:F68 F70:F65536">
      <formula1>25569</formula1>
      <formula2>43646</formula2>
    </dataValidation>
    <dataValidation type="date" allowBlank="1" showInputMessage="1" showErrorMessage="1" error="Aparatul este prea vechi sau nu a fost fabricat inca!!!" sqref="F9 F19 F29 F39 F49 F59 F69">
      <formula1>25569</formula1>
      <formula2>45107</formula2>
    </dataValidation>
    <dataValidation type="date" allowBlank="1" showInputMessage="1" showErrorMessage="1" errorTitle="Atenţie !!!" error="Data de achiziţie trebuie să fie între data de fabricaţie şi data depunerii mapei  !" sqref="I9 I19 I29 I39 I49 I59 I69">
      <formula1>F9</formula1>
      <formula2>DATE(2023,6,30)</formula2>
    </dataValidation>
    <dataValidation type="date" operator="greaterThan" allowBlank="1" showInputMessage="1" showErrorMessage="1" errorTitle="Atenţie !!!" error="Expiră înaintea contractării" sqref="J9 J19 J29 J39 J49 J59 J69">
      <formula1>DATE(2023,7,1)</formula1>
    </dataValidation>
  </dataValidations>
  <printOptions/>
  <pageMargins left="0.23" right="0.27" top="0.14" bottom="0.29" header="0.14" footer="0.16"/>
  <pageSetup fitToHeight="16" fitToWidth="1" horizontalDpi="300" verticalDpi="300" orientation="landscape" paperSize="9" scale="81" r:id="rId3"/>
  <legacyDrawing r:id="rId2"/>
</worksheet>
</file>

<file path=xl/worksheets/sheet5.xml><?xml version="1.0" encoding="utf-8"?>
<worksheet xmlns="http://schemas.openxmlformats.org/spreadsheetml/2006/main" xmlns:r="http://schemas.openxmlformats.org/officeDocument/2006/relationships">
  <dimension ref="A1:J17"/>
  <sheetViews>
    <sheetView showGridLines="0" showRowColHeaders="0" showZeros="0" showOutlineSymbols="0" zoomScalePageLayoutView="0" workbookViewId="0" topLeftCell="A1">
      <selection activeCell="D11" sqref="D11"/>
    </sheetView>
  </sheetViews>
  <sheetFormatPr defaultColWidth="0" defaultRowHeight="12.75" zeroHeight="1"/>
  <cols>
    <col min="1" max="1" width="9.140625" style="0" customWidth="1"/>
    <col min="2" max="2" width="34.140625" style="0" customWidth="1"/>
    <col min="3" max="3" width="13.57421875" style="0" bestFit="1" customWidth="1"/>
    <col min="4" max="4" width="9.140625" style="0" customWidth="1"/>
    <col min="5" max="5" width="3.00390625" style="0" customWidth="1"/>
    <col min="6" max="8" width="0" style="0" hidden="1" customWidth="1"/>
    <col min="9" max="9" width="12.28125" style="0" hidden="1" customWidth="1"/>
    <col min="10" max="10" width="11.421875" style="0" hidden="1" customWidth="1"/>
    <col min="11" max="16384" width="0" style="0" hidden="1" customWidth="1"/>
  </cols>
  <sheetData>
    <row r="1" spans="1:5" ht="12.75">
      <c r="A1" s="239" t="str">
        <f>"Furnizor de investigatii paraclinice de radiologie-imagistica medicală: "</f>
        <v>Furnizor de investigatii paraclinice de radiologie-imagistica medicală: </v>
      </c>
      <c r="B1" s="158"/>
      <c r="C1" s="159"/>
      <c r="D1" s="160"/>
      <c r="E1" s="161"/>
    </row>
    <row r="2" spans="1:5" ht="12.75">
      <c r="A2" s="239">
        <f>Furn_Den</f>
        <v>0</v>
      </c>
      <c r="B2" s="158"/>
      <c r="C2" s="159"/>
      <c r="D2" s="160"/>
      <c r="E2" s="161"/>
    </row>
    <row r="3" spans="1:5" ht="12.75">
      <c r="A3" s="240" t="str">
        <f>"Punct de lucru: "&amp;PL_Den</f>
        <v>Punct de lucru: </v>
      </c>
      <c r="B3" s="158"/>
      <c r="C3" s="159"/>
      <c r="D3" s="160"/>
      <c r="E3" s="161"/>
    </row>
    <row r="4" spans="1:5" ht="12.75">
      <c r="A4" s="156"/>
      <c r="B4" s="156"/>
      <c r="C4" s="156"/>
      <c r="D4" s="156"/>
      <c r="E4" s="156"/>
    </row>
    <row r="5" spans="1:5" ht="12.75">
      <c r="A5" s="184"/>
      <c r="B5" s="156"/>
      <c r="C5" s="156"/>
      <c r="D5" s="156"/>
      <c r="E5" s="156"/>
    </row>
    <row r="6" spans="1:5" ht="18.75" customHeight="1">
      <c r="A6" s="241" t="s">
        <v>155</v>
      </c>
      <c r="B6" s="156"/>
      <c r="C6" s="156"/>
      <c r="D6" s="156"/>
      <c r="E6" s="156"/>
    </row>
    <row r="7" spans="1:10" ht="28.5" customHeight="1">
      <c r="A7" s="242"/>
      <c r="B7" s="243" t="s">
        <v>201</v>
      </c>
      <c r="C7" s="244" t="s">
        <v>12</v>
      </c>
      <c r="D7" s="242"/>
      <c r="E7" s="242"/>
      <c r="F7" s="19"/>
      <c r="G7" s="19"/>
      <c r="H7" s="19"/>
      <c r="I7" s="19"/>
      <c r="J7" s="19"/>
    </row>
    <row r="8" spans="1:10" ht="12.75">
      <c r="A8" s="184"/>
      <c r="B8" s="299"/>
      <c r="C8" s="82">
        <f>IF(ISNA(VLOOKUP(B8,Disp_Pct,2,0)),"",VLOOKUP(B8,Disp_Pct,2,0))</f>
      </c>
      <c r="D8" s="156"/>
      <c r="E8" s="184"/>
      <c r="F8" s="4"/>
      <c r="G8" s="4"/>
      <c r="H8" s="4"/>
      <c r="I8" s="19"/>
      <c r="J8" s="19"/>
    </row>
    <row r="9" spans="1:5" ht="12.75">
      <c r="A9" s="156"/>
      <c r="B9" s="156"/>
      <c r="C9" s="156"/>
      <c r="D9" s="156"/>
      <c r="E9" s="156"/>
    </row>
    <row r="10" spans="1:5" ht="15.75">
      <c r="A10" s="347" t="s">
        <v>0</v>
      </c>
      <c r="B10" s="347"/>
      <c r="C10" s="347"/>
      <c r="D10" s="156"/>
      <c r="E10" s="156"/>
    </row>
    <row r="11" spans="1:5" ht="15.75">
      <c r="A11" s="344" t="s">
        <v>2</v>
      </c>
      <c r="B11" s="344"/>
      <c r="C11" s="344"/>
      <c r="D11" s="156"/>
      <c r="E11" s="156"/>
    </row>
    <row r="12" spans="1:5" ht="15.75">
      <c r="A12" s="344"/>
      <c r="B12" s="344"/>
      <c r="C12" s="198"/>
      <c r="D12" s="156"/>
      <c r="E12" s="156"/>
    </row>
    <row r="13" spans="1:5" ht="15.75">
      <c r="A13" s="344" t="str">
        <f>UPPER(Furn_ReprLeg_Nume)&amp;"  "&amp;Furn_ReprLeg_PreNume</f>
        <v>  </v>
      </c>
      <c r="B13" s="344"/>
      <c r="C13" s="344"/>
      <c r="D13" s="156"/>
      <c r="E13" s="156"/>
    </row>
    <row r="14" spans="1:5" ht="12.75">
      <c r="A14" s="346" t="s">
        <v>99</v>
      </c>
      <c r="B14" s="346"/>
      <c r="C14" s="346"/>
      <c r="D14" s="156"/>
      <c r="E14" s="156"/>
    </row>
    <row r="15" spans="1:5" ht="15.75">
      <c r="A15" s="198"/>
      <c r="B15" s="196"/>
      <c r="C15" s="196" t="s">
        <v>1</v>
      </c>
      <c r="D15" s="156"/>
      <c r="E15" s="156"/>
    </row>
    <row r="16" spans="1:5" ht="15.75">
      <c r="A16" s="195"/>
      <c r="B16" s="203"/>
      <c r="C16" s="204">
        <f>Data_Compl</f>
        <v>0</v>
      </c>
      <c r="D16" s="156"/>
      <c r="E16" s="156"/>
    </row>
    <row r="17" spans="1:5" ht="12.75">
      <c r="A17" s="156"/>
      <c r="B17" s="156"/>
      <c r="C17" s="156"/>
      <c r="D17" s="156"/>
      <c r="E17" s="156"/>
    </row>
  </sheetData>
  <sheetProtection password="DCB6" sheet="1" selectLockedCells="1"/>
  <mergeCells count="5">
    <mergeCell ref="A10:C10"/>
    <mergeCell ref="A11:C11"/>
    <mergeCell ref="A14:C14"/>
    <mergeCell ref="A13:C13"/>
    <mergeCell ref="A12:B12"/>
  </mergeCells>
  <conditionalFormatting sqref="B8:C8">
    <cfRule type="expression" priority="1" dxfId="0" stopIfTrue="1">
      <formula>LEN(TRIM(B8))=0</formula>
    </cfRule>
  </conditionalFormatting>
  <dataValidations count="1">
    <dataValidation type="list" allowBlank="1" showInputMessage="1" showErrorMessage="1" sqref="B8">
      <formula1>Disp</formula1>
    </dataValidation>
  </dataValidations>
  <printOptions/>
  <pageMargins left="1.38"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P26"/>
  <sheetViews>
    <sheetView zoomScalePageLayoutView="0" workbookViewId="0" topLeftCell="A1">
      <selection activeCell="N10" sqref="N10"/>
    </sheetView>
  </sheetViews>
  <sheetFormatPr defaultColWidth="9.140625" defaultRowHeight="12.75"/>
  <cols>
    <col min="1" max="1" width="3.28125" style="135" customWidth="1"/>
    <col min="2" max="2" width="24.7109375" style="135" customWidth="1"/>
    <col min="3" max="3" width="25.7109375" style="135" customWidth="1"/>
    <col min="4" max="4" width="10.7109375" style="135" customWidth="1"/>
    <col min="5" max="5" width="8.8515625" style="135" customWidth="1"/>
    <col min="6" max="6" width="14.28125" style="135" customWidth="1"/>
    <col min="7" max="7" width="13.7109375" style="135" customWidth="1"/>
    <col min="8" max="8" width="7.421875" style="135" customWidth="1"/>
    <col min="9" max="10" width="10.00390625" style="135" customWidth="1"/>
    <col min="11" max="11" width="21.57421875" style="135" customWidth="1"/>
    <col min="12" max="12" width="10.421875" style="135" customWidth="1"/>
    <col min="13" max="13" width="8.28125" style="135" customWidth="1"/>
    <col min="14" max="14" width="8.421875" style="135" customWidth="1"/>
    <col min="15" max="15" width="9.8515625" style="135" customWidth="1"/>
    <col min="16" max="16" width="9.7109375" style="135" customWidth="1"/>
    <col min="17" max="16384" width="9.140625" style="135" customWidth="1"/>
  </cols>
  <sheetData>
    <row r="1" spans="1:15" ht="12.75">
      <c r="A1" s="132"/>
      <c r="B1" s="133"/>
      <c r="C1" s="134"/>
      <c r="D1" s="134"/>
      <c r="E1" s="134"/>
      <c r="F1" s="134"/>
      <c r="G1" s="134"/>
      <c r="H1" s="134"/>
      <c r="I1" s="134"/>
      <c r="J1" s="134"/>
      <c r="K1" s="134"/>
      <c r="L1" s="134"/>
      <c r="M1" s="134"/>
      <c r="N1" s="134"/>
      <c r="O1" s="134"/>
    </row>
    <row r="2" spans="1:15" ht="12.75" customHeight="1">
      <c r="A2" s="136"/>
      <c r="B2" s="137" t="s">
        <v>223</v>
      </c>
      <c r="D2" s="138"/>
      <c r="E2" s="138"/>
      <c r="F2" s="134"/>
      <c r="G2" s="134"/>
      <c r="H2" s="134"/>
      <c r="I2" s="134"/>
      <c r="J2" s="134"/>
      <c r="L2" s="134"/>
      <c r="M2" s="134"/>
      <c r="N2" s="134"/>
      <c r="O2" s="134"/>
    </row>
    <row r="3" spans="1:10" ht="12.75">
      <c r="A3" s="136"/>
      <c r="B3" s="136" t="s">
        <v>224</v>
      </c>
      <c r="F3" s="134"/>
      <c r="G3" s="134"/>
      <c r="H3" s="134"/>
      <c r="I3" s="134"/>
      <c r="J3" s="134"/>
    </row>
    <row r="4" spans="1:15" ht="12.75" customHeight="1">
      <c r="A4" s="136"/>
      <c r="B4" s="136" t="s">
        <v>225</v>
      </c>
      <c r="D4" s="138"/>
      <c r="E4" s="138"/>
      <c r="F4" s="139"/>
      <c r="O4" s="134"/>
    </row>
    <row r="5" spans="1:6" ht="12.75">
      <c r="A5" s="136"/>
      <c r="B5" s="140" t="s">
        <v>226</v>
      </c>
      <c r="C5" s="141"/>
      <c r="F5" s="134"/>
    </row>
    <row r="6" spans="1:5" ht="12.75">
      <c r="A6" s="141"/>
      <c r="B6" s="141"/>
      <c r="D6" s="141" t="s">
        <v>227</v>
      </c>
      <c r="E6" s="141"/>
    </row>
    <row r="7" spans="1:16" s="137" customFormat="1" ht="25.5" customHeight="1">
      <c r="A7" s="390" t="s">
        <v>228</v>
      </c>
      <c r="B7" s="390" t="s">
        <v>3</v>
      </c>
      <c r="C7" s="390" t="s">
        <v>229</v>
      </c>
      <c r="D7" s="390" t="s">
        <v>5</v>
      </c>
      <c r="E7" s="391" t="s">
        <v>193</v>
      </c>
      <c r="F7" s="388" t="s">
        <v>230</v>
      </c>
      <c r="G7" s="390"/>
      <c r="H7" s="388" t="s">
        <v>231</v>
      </c>
      <c r="I7" s="388"/>
      <c r="J7" s="389"/>
      <c r="K7" s="388" t="s">
        <v>232</v>
      </c>
      <c r="L7" s="388"/>
      <c r="M7" s="390" t="s">
        <v>233</v>
      </c>
      <c r="N7" s="390"/>
      <c r="O7" s="388" t="s">
        <v>234</v>
      </c>
      <c r="P7" s="389"/>
    </row>
    <row r="8" spans="1:16" s="137" customFormat="1" ht="27" customHeight="1">
      <c r="A8" s="390"/>
      <c r="B8" s="390"/>
      <c r="C8" s="390"/>
      <c r="D8" s="390"/>
      <c r="E8" s="392"/>
      <c r="F8" s="143" t="s">
        <v>235</v>
      </c>
      <c r="G8" s="143" t="s">
        <v>236</v>
      </c>
      <c r="H8" s="143" t="s">
        <v>71</v>
      </c>
      <c r="I8" s="143" t="s">
        <v>237</v>
      </c>
      <c r="J8" s="142" t="s">
        <v>238</v>
      </c>
      <c r="K8" s="143" t="s">
        <v>239</v>
      </c>
      <c r="L8" s="143" t="s">
        <v>238</v>
      </c>
      <c r="M8" s="143" t="s">
        <v>71</v>
      </c>
      <c r="N8" s="143" t="s">
        <v>240</v>
      </c>
      <c r="O8" s="143" t="s">
        <v>241</v>
      </c>
      <c r="P8" s="142" t="s">
        <v>238</v>
      </c>
    </row>
    <row r="9" spans="1:16" ht="18" customHeight="1">
      <c r="A9" s="153"/>
      <c r="B9" s="144"/>
      <c r="C9" s="145"/>
      <c r="D9" s="145"/>
      <c r="E9" s="145"/>
      <c r="F9" s="145"/>
      <c r="G9" s="145"/>
      <c r="H9" s="145"/>
      <c r="I9" s="146"/>
      <c r="J9" s="146"/>
      <c r="K9" s="145"/>
      <c r="L9" s="146"/>
      <c r="M9" s="145"/>
      <c r="N9" s="146"/>
      <c r="O9" s="145"/>
      <c r="P9" s="146"/>
    </row>
    <row r="10" spans="1:16" ht="18" customHeight="1">
      <c r="A10" s="153"/>
      <c r="B10" s="144"/>
      <c r="C10" s="145"/>
      <c r="D10" s="145"/>
      <c r="E10" s="145"/>
      <c r="F10" s="145"/>
      <c r="G10" s="145"/>
      <c r="H10" s="145"/>
      <c r="I10" s="146"/>
      <c r="J10" s="146"/>
      <c r="K10" s="145"/>
      <c r="L10" s="146"/>
      <c r="M10" s="145"/>
      <c r="N10" s="146"/>
      <c r="O10" s="145"/>
      <c r="P10" s="146"/>
    </row>
    <row r="11" spans="1:16" ht="18" customHeight="1">
      <c r="A11" s="153"/>
      <c r="B11" s="144"/>
      <c r="C11" s="145"/>
      <c r="D11" s="145"/>
      <c r="E11" s="145"/>
      <c r="F11" s="145"/>
      <c r="G11" s="145"/>
      <c r="H11" s="145"/>
      <c r="I11" s="146"/>
      <c r="J11" s="146"/>
      <c r="K11" s="145"/>
      <c r="L11" s="146"/>
      <c r="M11" s="145"/>
      <c r="N11" s="146"/>
      <c r="O11" s="145"/>
      <c r="P11" s="146"/>
    </row>
    <row r="12" spans="1:16" ht="18" customHeight="1">
      <c r="A12" s="153"/>
      <c r="B12" s="144"/>
      <c r="C12" s="145"/>
      <c r="D12" s="145"/>
      <c r="E12" s="145"/>
      <c r="F12" s="145"/>
      <c r="G12" s="145"/>
      <c r="H12" s="145"/>
      <c r="I12" s="146"/>
      <c r="J12" s="146"/>
      <c r="K12" s="145"/>
      <c r="L12" s="146"/>
      <c r="M12" s="145"/>
      <c r="N12" s="146"/>
      <c r="O12" s="145"/>
      <c r="P12" s="146"/>
    </row>
    <row r="13" spans="1:16" ht="18" customHeight="1">
      <c r="A13" s="153"/>
      <c r="B13" s="144"/>
      <c r="C13" s="145"/>
      <c r="D13" s="145"/>
      <c r="E13" s="145"/>
      <c r="F13" s="145"/>
      <c r="G13" s="145"/>
      <c r="H13" s="145"/>
      <c r="I13" s="146"/>
      <c r="J13" s="146"/>
      <c r="K13" s="145"/>
      <c r="L13" s="146"/>
      <c r="M13" s="145"/>
      <c r="N13" s="146"/>
      <c r="O13" s="145"/>
      <c r="P13" s="146"/>
    </row>
    <row r="14" spans="1:16" ht="18" customHeight="1">
      <c r="A14" s="153"/>
      <c r="B14" s="144"/>
      <c r="C14" s="145"/>
      <c r="D14" s="145"/>
      <c r="E14" s="145"/>
      <c r="F14" s="145"/>
      <c r="G14" s="145"/>
      <c r="H14" s="145"/>
      <c r="I14" s="146"/>
      <c r="J14" s="146"/>
      <c r="K14" s="145"/>
      <c r="L14" s="146"/>
      <c r="M14" s="145"/>
      <c r="N14" s="146"/>
      <c r="O14" s="145"/>
      <c r="P14" s="146"/>
    </row>
    <row r="15" spans="1:6" ht="12.75" customHeight="1">
      <c r="A15" s="147"/>
      <c r="B15" s="152"/>
      <c r="C15" s="152"/>
      <c r="D15" s="152"/>
      <c r="E15" s="152"/>
      <c r="F15" s="147"/>
    </row>
    <row r="16" spans="1:15" ht="12.75" customHeight="1">
      <c r="A16" s="147"/>
      <c r="B16" s="394" t="s">
        <v>242</v>
      </c>
      <c r="C16" s="394"/>
      <c r="D16" s="394"/>
      <c r="E16" s="394"/>
      <c r="F16" s="394"/>
      <c r="G16" s="394"/>
      <c r="H16" s="394"/>
      <c r="I16" s="394"/>
      <c r="J16" s="394"/>
      <c r="K16" s="394"/>
      <c r="L16" s="394"/>
      <c r="N16" s="147"/>
      <c r="O16" s="147"/>
    </row>
    <row r="17" spans="2:5" ht="12.75" customHeight="1">
      <c r="B17" s="135" t="s">
        <v>243</v>
      </c>
      <c r="C17" s="148"/>
      <c r="D17" s="148"/>
      <c r="E17" s="148"/>
    </row>
    <row r="18" ht="12.75">
      <c r="B18" s="135" t="s">
        <v>244</v>
      </c>
    </row>
    <row r="19" ht="12.75" customHeight="1"/>
    <row r="20" spans="2:5" ht="12.75">
      <c r="B20" s="149" t="s">
        <v>0</v>
      </c>
      <c r="D20" s="395" t="s">
        <v>1</v>
      </c>
      <c r="E20" s="395"/>
    </row>
    <row r="21" spans="2:5" ht="12.75" customHeight="1">
      <c r="B21" s="150" t="s">
        <v>2</v>
      </c>
      <c r="D21" s="393"/>
      <c r="E21" s="393"/>
    </row>
    <row r="22" ht="12.75">
      <c r="B22" s="150"/>
    </row>
    <row r="23" ht="12.75" customHeight="1">
      <c r="B23" s="136" t="s">
        <v>245</v>
      </c>
    </row>
    <row r="25" ht="12.75" customHeight="1"/>
    <row r="26" ht="12.75">
      <c r="B26" s="151"/>
    </row>
    <row r="27" ht="12.75" customHeight="1"/>
  </sheetData>
  <sheetProtection/>
  <mergeCells count="13">
    <mergeCell ref="D21:E21"/>
    <mergeCell ref="B16:L16"/>
    <mergeCell ref="D20:E20"/>
    <mergeCell ref="H7:J7"/>
    <mergeCell ref="K7:L7"/>
    <mergeCell ref="M7:N7"/>
    <mergeCell ref="O7:P7"/>
    <mergeCell ref="A7:A8"/>
    <mergeCell ref="B7:B8"/>
    <mergeCell ref="C7:C8"/>
    <mergeCell ref="D7:D8"/>
    <mergeCell ref="E7:E8"/>
    <mergeCell ref="F7:G7"/>
  </mergeCells>
  <dataValidations count="1">
    <dataValidation allowBlank="1" showInputMessage="1" showErrorMessage="1" promptTitle="Format data" prompt="introduceti data de forma zz-ll-aa (01-01-1900)" sqref="L9:L14 I9:J14 P9:P14 N9:N14"/>
  </dataValidations>
  <printOptions/>
  <pageMargins left="0.16" right="0.16" top="0.35" bottom="0.28" header="0.24" footer="0.16"/>
  <pageSetup fitToHeight="2" horizontalDpi="600" verticalDpi="600" orientation="landscape" paperSize="9" scale="68"/>
  <legacyDrawing r:id="rId2"/>
</worksheet>
</file>

<file path=xl/worksheets/sheet7.xml><?xml version="1.0" encoding="utf-8"?>
<worksheet xmlns="http://schemas.openxmlformats.org/spreadsheetml/2006/main" xmlns:r="http://schemas.openxmlformats.org/officeDocument/2006/relationships">
  <dimension ref="A1:F204"/>
  <sheetViews>
    <sheetView zoomScalePageLayoutView="0" workbookViewId="0" topLeftCell="A168">
      <selection activeCell="B55" sqref="B55"/>
    </sheetView>
  </sheetViews>
  <sheetFormatPr defaultColWidth="9.140625" defaultRowHeight="12.75"/>
  <cols>
    <col min="1" max="1" width="4.57421875" style="156" customWidth="1"/>
    <col min="2" max="2" width="64.57421875" style="156" customWidth="1"/>
    <col min="3" max="3" width="12.7109375" style="156" customWidth="1"/>
    <col min="4" max="4" width="11.00390625" style="234" customWidth="1"/>
    <col min="5" max="5" width="12.7109375" style="156" customWidth="1"/>
    <col min="6" max="16384" width="9.140625" style="156" customWidth="1"/>
  </cols>
  <sheetData>
    <row r="1" spans="1:4" s="214" customFormat="1" ht="15.75" customHeight="1" thickBot="1">
      <c r="A1" s="212"/>
      <c r="B1" s="213" t="s">
        <v>211</v>
      </c>
      <c r="D1" s="215"/>
    </row>
    <row r="2" spans="2:4" s="214" customFormat="1" ht="22.5" customHeight="1" thickBot="1">
      <c r="B2" s="396"/>
      <c r="C2" s="397"/>
      <c r="D2" s="215"/>
    </row>
    <row r="3" spans="1:4" s="214" customFormat="1" ht="33" customHeight="1">
      <c r="A3" s="212"/>
      <c r="B3" s="398" t="s">
        <v>212</v>
      </c>
      <c r="C3" s="398"/>
      <c r="D3" s="215"/>
    </row>
    <row r="4" spans="1:4" s="214" customFormat="1" ht="15" customHeight="1" thickBot="1">
      <c r="A4" s="212"/>
      <c r="B4" s="216"/>
      <c r="C4" s="216"/>
      <c r="D4" s="215"/>
    </row>
    <row r="5" spans="1:5" s="221" customFormat="1" ht="91.5" customHeight="1">
      <c r="A5" s="217" t="s">
        <v>213</v>
      </c>
      <c r="B5" s="218" t="s">
        <v>214</v>
      </c>
      <c r="C5" s="219" t="s">
        <v>215</v>
      </c>
      <c r="D5" s="220" t="s">
        <v>216</v>
      </c>
      <c r="E5" s="219" t="s">
        <v>26</v>
      </c>
    </row>
    <row r="6" spans="1:5" s="214" customFormat="1" ht="19.5" customHeight="1">
      <c r="A6" s="222"/>
      <c r="B6" s="223" t="s">
        <v>256</v>
      </c>
      <c r="C6" s="224"/>
      <c r="D6" s="225"/>
      <c r="E6" s="226"/>
    </row>
    <row r="7" spans="1:5" s="214" customFormat="1" ht="19.5" customHeight="1">
      <c r="A7" s="222"/>
      <c r="B7" s="223" t="s">
        <v>257</v>
      </c>
      <c r="C7" s="224"/>
      <c r="D7" s="225"/>
      <c r="E7" s="226"/>
    </row>
    <row r="8" spans="1:5" s="214" customFormat="1" ht="19.5" customHeight="1">
      <c r="A8" s="222"/>
      <c r="B8" s="223" t="s">
        <v>258</v>
      </c>
      <c r="C8" s="224"/>
      <c r="D8" s="225"/>
      <c r="E8" s="226"/>
    </row>
    <row r="9" spans="1:5" ht="15">
      <c r="A9" s="227">
        <v>1</v>
      </c>
      <c r="B9" s="228" t="s">
        <v>259</v>
      </c>
      <c r="C9" s="227"/>
      <c r="D9" s="235">
        <v>40.35</v>
      </c>
      <c r="E9" s="236">
        <f>C9*D9</f>
        <v>0</v>
      </c>
    </row>
    <row r="10" spans="1:5" ht="30">
      <c r="A10" s="227">
        <f>A9+1</f>
        <v>2</v>
      </c>
      <c r="B10" s="229" t="s">
        <v>260</v>
      </c>
      <c r="C10" s="227"/>
      <c r="D10" s="235">
        <v>40.35</v>
      </c>
      <c r="E10" s="236">
        <f aca="true" t="shared" si="0" ref="E10:E73">C10*D10</f>
        <v>0</v>
      </c>
    </row>
    <row r="11" spans="1:5" ht="15">
      <c r="A11" s="227">
        <f aca="true" t="shared" si="1" ref="A11:A74">A10+1</f>
        <v>3</v>
      </c>
      <c r="B11" s="228" t="s">
        <v>261</v>
      </c>
      <c r="C11" s="227"/>
      <c r="D11" s="235">
        <v>40.35</v>
      </c>
      <c r="E11" s="236">
        <f t="shared" si="0"/>
        <v>0</v>
      </c>
    </row>
    <row r="12" spans="1:5" ht="15">
      <c r="A12" s="227">
        <f t="shared" si="1"/>
        <v>4</v>
      </c>
      <c r="B12" s="228" t="s">
        <v>262</v>
      </c>
      <c r="C12" s="227"/>
      <c r="D12" s="235"/>
      <c r="E12" s="236">
        <f t="shared" si="0"/>
        <v>0</v>
      </c>
    </row>
    <row r="13" spans="1:5" ht="15">
      <c r="A13" s="227"/>
      <c r="B13" s="228" t="s">
        <v>263</v>
      </c>
      <c r="C13" s="227"/>
      <c r="D13" s="235">
        <v>40.35</v>
      </c>
      <c r="E13" s="236">
        <f t="shared" si="0"/>
        <v>0</v>
      </c>
    </row>
    <row r="14" spans="1:5" ht="15">
      <c r="A14" s="227"/>
      <c r="B14" s="228" t="s">
        <v>264</v>
      </c>
      <c r="C14" s="227"/>
      <c r="D14" s="235">
        <v>40.35</v>
      </c>
      <c r="E14" s="236">
        <f t="shared" si="0"/>
        <v>0</v>
      </c>
    </row>
    <row r="15" spans="1:5" ht="15">
      <c r="A15" s="227"/>
      <c r="B15" s="228" t="s">
        <v>265</v>
      </c>
      <c r="C15" s="227"/>
      <c r="D15" s="235">
        <v>40.35</v>
      </c>
      <c r="E15" s="236">
        <f t="shared" si="0"/>
        <v>0</v>
      </c>
    </row>
    <row r="16" spans="1:5" ht="15">
      <c r="A16" s="227"/>
      <c r="B16" s="228" t="s">
        <v>266</v>
      </c>
      <c r="C16" s="227"/>
      <c r="D16" s="235">
        <v>40.35</v>
      </c>
      <c r="E16" s="236">
        <f t="shared" si="0"/>
        <v>0</v>
      </c>
    </row>
    <row r="17" spans="1:5" ht="15">
      <c r="A17" s="227"/>
      <c r="B17" s="228" t="s">
        <v>267</v>
      </c>
      <c r="C17" s="227"/>
      <c r="D17" s="235">
        <v>40.35</v>
      </c>
      <c r="E17" s="236">
        <f t="shared" si="0"/>
        <v>0</v>
      </c>
    </row>
    <row r="18" spans="1:5" ht="15">
      <c r="A18" s="227"/>
      <c r="B18" s="228" t="s">
        <v>268</v>
      </c>
      <c r="C18" s="227"/>
      <c r="D18" s="235">
        <v>40.35</v>
      </c>
      <c r="E18" s="236">
        <f t="shared" si="0"/>
        <v>0</v>
      </c>
    </row>
    <row r="19" spans="1:5" ht="15">
      <c r="A19" s="227"/>
      <c r="B19" s="228" t="s">
        <v>269</v>
      </c>
      <c r="C19" s="227"/>
      <c r="D19" s="235">
        <v>40.35</v>
      </c>
      <c r="E19" s="236">
        <f t="shared" si="0"/>
        <v>0</v>
      </c>
    </row>
    <row r="20" spans="1:5" ht="15">
      <c r="A20" s="227"/>
      <c r="B20" s="228" t="s">
        <v>270</v>
      </c>
      <c r="C20" s="227"/>
      <c r="D20" s="235">
        <v>40.35</v>
      </c>
      <c r="E20" s="236">
        <f t="shared" si="0"/>
        <v>0</v>
      </c>
    </row>
    <row r="21" spans="1:5" ht="15">
      <c r="A21" s="227"/>
      <c r="B21" s="228" t="s">
        <v>271</v>
      </c>
      <c r="C21" s="227"/>
      <c r="D21" s="235">
        <v>40.35</v>
      </c>
      <c r="E21" s="236">
        <f t="shared" si="0"/>
        <v>0</v>
      </c>
    </row>
    <row r="22" spans="1:5" ht="15">
      <c r="A22" s="227"/>
      <c r="B22" s="228" t="s">
        <v>272</v>
      </c>
      <c r="C22" s="227"/>
      <c r="D22" s="235">
        <v>40.35</v>
      </c>
      <c r="E22" s="236">
        <f t="shared" si="0"/>
        <v>0</v>
      </c>
    </row>
    <row r="23" spans="1:5" ht="15">
      <c r="A23" s="227"/>
      <c r="B23" s="228" t="s">
        <v>273</v>
      </c>
      <c r="C23" s="227"/>
      <c r="D23" s="235">
        <v>40.35</v>
      </c>
      <c r="E23" s="236">
        <f t="shared" si="0"/>
        <v>0</v>
      </c>
    </row>
    <row r="24" spans="1:5" ht="15">
      <c r="A24" s="227"/>
      <c r="B24" s="228" t="s">
        <v>274</v>
      </c>
      <c r="C24" s="227"/>
      <c r="D24" s="235">
        <v>40.35</v>
      </c>
      <c r="E24" s="236">
        <f t="shared" si="0"/>
        <v>0</v>
      </c>
    </row>
    <row r="25" spans="1:5" ht="15">
      <c r="A25" s="227"/>
      <c r="B25" s="228" t="s">
        <v>275</v>
      </c>
      <c r="C25" s="227"/>
      <c r="D25" s="235">
        <v>40.35</v>
      </c>
      <c r="E25" s="236">
        <f t="shared" si="0"/>
        <v>0</v>
      </c>
    </row>
    <row r="26" spans="1:5" ht="15">
      <c r="A26" s="227"/>
      <c r="B26" s="228" t="s">
        <v>276</v>
      </c>
      <c r="C26" s="227"/>
      <c r="D26" s="235">
        <v>40.35</v>
      </c>
      <c r="E26" s="236">
        <f t="shared" si="0"/>
        <v>0</v>
      </c>
    </row>
    <row r="27" spans="1:5" ht="15">
      <c r="A27" s="227"/>
      <c r="B27" s="228" t="s">
        <v>277</v>
      </c>
      <c r="C27" s="227"/>
      <c r="D27" s="235">
        <v>40.35</v>
      </c>
      <c r="E27" s="236">
        <f t="shared" si="0"/>
        <v>0</v>
      </c>
    </row>
    <row r="28" spans="1:5" ht="15">
      <c r="A28" s="227"/>
      <c r="B28" s="228" t="s">
        <v>278</v>
      </c>
      <c r="C28" s="227"/>
      <c r="D28" s="235">
        <v>40.35</v>
      </c>
      <c r="E28" s="236">
        <f t="shared" si="0"/>
        <v>0</v>
      </c>
    </row>
    <row r="29" spans="1:5" ht="15">
      <c r="A29" s="227"/>
      <c r="B29" s="228" t="s">
        <v>279</v>
      </c>
      <c r="C29" s="227"/>
      <c r="D29" s="235">
        <v>40.35</v>
      </c>
      <c r="E29" s="236">
        <f t="shared" si="0"/>
        <v>0</v>
      </c>
    </row>
    <row r="30" spans="1:5" ht="15">
      <c r="A30" s="227"/>
      <c r="B30" s="228" t="s">
        <v>280</v>
      </c>
      <c r="C30" s="227"/>
      <c r="D30" s="235">
        <v>40.35</v>
      </c>
      <c r="E30" s="236">
        <f t="shared" si="0"/>
        <v>0</v>
      </c>
    </row>
    <row r="31" spans="1:5" ht="15">
      <c r="A31" s="227"/>
      <c r="B31" s="228" t="s">
        <v>281</v>
      </c>
      <c r="C31" s="227"/>
      <c r="D31" s="235">
        <v>40.35</v>
      </c>
      <c r="E31" s="236">
        <f t="shared" si="0"/>
        <v>0</v>
      </c>
    </row>
    <row r="32" spans="1:5" ht="15">
      <c r="A32" s="227"/>
      <c r="B32" s="228" t="s">
        <v>282</v>
      </c>
      <c r="C32" s="227"/>
      <c r="D32" s="235">
        <v>40.35</v>
      </c>
      <c r="E32" s="236">
        <f t="shared" si="0"/>
        <v>0</v>
      </c>
    </row>
    <row r="33" spans="1:5" ht="15">
      <c r="A33" s="227"/>
      <c r="B33" s="228" t="s">
        <v>283</v>
      </c>
      <c r="C33" s="227"/>
      <c r="D33" s="235">
        <v>40.35</v>
      </c>
      <c r="E33" s="236">
        <f t="shared" si="0"/>
        <v>0</v>
      </c>
    </row>
    <row r="34" spans="1:5" ht="15">
      <c r="A34" s="227"/>
      <c r="B34" s="228" t="s">
        <v>284</v>
      </c>
      <c r="C34" s="227"/>
      <c r="D34" s="235">
        <v>40.35</v>
      </c>
      <c r="E34" s="236">
        <f t="shared" si="0"/>
        <v>0</v>
      </c>
    </row>
    <row r="35" spans="1:5" ht="15">
      <c r="A35" s="227"/>
      <c r="B35" s="228" t="s">
        <v>285</v>
      </c>
      <c r="C35" s="227"/>
      <c r="D35" s="235">
        <v>40.35</v>
      </c>
      <c r="E35" s="236">
        <f t="shared" si="0"/>
        <v>0</v>
      </c>
    </row>
    <row r="36" spans="1:5" ht="15">
      <c r="A36" s="227"/>
      <c r="B36" s="228" t="s">
        <v>286</v>
      </c>
      <c r="C36" s="227"/>
      <c r="D36" s="235">
        <v>40.35</v>
      </c>
      <c r="E36" s="236">
        <f t="shared" si="0"/>
        <v>0</v>
      </c>
    </row>
    <row r="37" spans="1:5" ht="15">
      <c r="A37" s="227">
        <v>5</v>
      </c>
      <c r="B37" s="228" t="s">
        <v>287</v>
      </c>
      <c r="C37" s="227"/>
      <c r="D37" s="235">
        <v>40.35</v>
      </c>
      <c r="E37" s="236">
        <f t="shared" si="0"/>
        <v>0</v>
      </c>
    </row>
    <row r="38" spans="1:5" ht="15">
      <c r="A38" s="227">
        <f t="shared" si="1"/>
        <v>6</v>
      </c>
      <c r="B38" s="228" t="s">
        <v>288</v>
      </c>
      <c r="C38" s="227"/>
      <c r="D38" s="235">
        <v>40.35</v>
      </c>
      <c r="E38" s="236">
        <f t="shared" si="0"/>
        <v>0</v>
      </c>
    </row>
    <row r="39" spans="1:5" ht="15">
      <c r="A39" s="227">
        <f t="shared" si="1"/>
        <v>7</v>
      </c>
      <c r="B39" s="228" t="s">
        <v>289</v>
      </c>
      <c r="C39" s="227"/>
      <c r="D39" s="235">
        <v>40.35</v>
      </c>
      <c r="E39" s="236">
        <f t="shared" si="0"/>
        <v>0</v>
      </c>
    </row>
    <row r="40" spans="1:5" ht="15">
      <c r="A40" s="227">
        <f t="shared" si="1"/>
        <v>8</v>
      </c>
      <c r="B40" s="228" t="s">
        <v>290</v>
      </c>
      <c r="C40" s="227"/>
      <c r="D40" s="235">
        <v>40.35</v>
      </c>
      <c r="E40" s="236">
        <f t="shared" si="0"/>
        <v>0</v>
      </c>
    </row>
    <row r="41" spans="1:5" ht="15">
      <c r="A41" s="227">
        <f t="shared" si="1"/>
        <v>9</v>
      </c>
      <c r="B41" s="228" t="s">
        <v>291</v>
      </c>
      <c r="C41" s="227"/>
      <c r="D41" s="235">
        <v>40.35</v>
      </c>
      <c r="E41" s="236">
        <f t="shared" si="0"/>
        <v>0</v>
      </c>
    </row>
    <row r="42" spans="1:5" ht="15">
      <c r="A42" s="227">
        <f t="shared" si="1"/>
        <v>10</v>
      </c>
      <c r="B42" s="228" t="s">
        <v>292</v>
      </c>
      <c r="C42" s="227"/>
      <c r="D42" s="235">
        <v>40.35</v>
      </c>
      <c r="E42" s="236">
        <f t="shared" si="0"/>
        <v>0</v>
      </c>
    </row>
    <row r="43" spans="1:5" ht="45">
      <c r="A43" s="227">
        <f t="shared" si="1"/>
        <v>11</v>
      </c>
      <c r="B43" s="229" t="s">
        <v>293</v>
      </c>
      <c r="C43" s="227"/>
      <c r="D43" s="235">
        <v>40.35</v>
      </c>
      <c r="E43" s="236">
        <f t="shared" si="0"/>
        <v>0</v>
      </c>
    </row>
    <row r="44" spans="1:5" ht="15">
      <c r="A44" s="227">
        <f t="shared" si="1"/>
        <v>12</v>
      </c>
      <c r="B44" s="228" t="s">
        <v>294</v>
      </c>
      <c r="C44" s="227"/>
      <c r="D44" s="235">
        <v>40.35</v>
      </c>
      <c r="E44" s="236">
        <f t="shared" si="0"/>
        <v>0</v>
      </c>
    </row>
    <row r="45" spans="1:5" ht="30">
      <c r="A45" s="227">
        <f t="shared" si="1"/>
        <v>13</v>
      </c>
      <c r="B45" s="229" t="s">
        <v>295</v>
      </c>
      <c r="C45" s="227"/>
      <c r="D45" s="235">
        <v>75.49</v>
      </c>
      <c r="E45" s="236">
        <f t="shared" si="0"/>
        <v>0</v>
      </c>
    </row>
    <row r="46" spans="1:5" ht="30">
      <c r="A46" s="227">
        <f t="shared" si="1"/>
        <v>14</v>
      </c>
      <c r="B46" s="229" t="s">
        <v>296</v>
      </c>
      <c r="C46" s="227"/>
      <c r="D46" s="235">
        <v>110</v>
      </c>
      <c r="E46" s="236">
        <f t="shared" si="0"/>
        <v>0</v>
      </c>
    </row>
    <row r="47" spans="1:5" ht="15">
      <c r="A47" s="227">
        <f t="shared" si="1"/>
        <v>15</v>
      </c>
      <c r="B47" s="228" t="s">
        <v>297</v>
      </c>
      <c r="C47" s="227"/>
      <c r="D47" s="235">
        <v>134</v>
      </c>
      <c r="E47" s="236">
        <f t="shared" si="0"/>
        <v>0</v>
      </c>
    </row>
    <row r="48" spans="1:5" ht="15">
      <c r="A48" s="227">
        <f t="shared" si="1"/>
        <v>16</v>
      </c>
      <c r="B48" s="228" t="s">
        <v>298</v>
      </c>
      <c r="C48" s="227"/>
      <c r="D48" s="235">
        <v>94.36</v>
      </c>
      <c r="E48" s="236">
        <f t="shared" si="0"/>
        <v>0</v>
      </c>
    </row>
    <row r="49" spans="1:5" ht="30">
      <c r="A49" s="227">
        <f t="shared" si="1"/>
        <v>17</v>
      </c>
      <c r="B49" s="229" t="s">
        <v>299</v>
      </c>
      <c r="C49" s="227"/>
      <c r="D49" s="235">
        <v>296</v>
      </c>
      <c r="E49" s="236">
        <f t="shared" si="0"/>
        <v>0</v>
      </c>
    </row>
    <row r="50" spans="1:5" ht="15">
      <c r="A50" s="227">
        <f t="shared" si="1"/>
        <v>18</v>
      </c>
      <c r="B50" s="228" t="s">
        <v>300</v>
      </c>
      <c r="C50" s="227"/>
      <c r="D50" s="235">
        <v>337</v>
      </c>
      <c r="E50" s="236">
        <f t="shared" si="0"/>
        <v>0</v>
      </c>
    </row>
    <row r="51" spans="1:5" ht="15">
      <c r="A51" s="227">
        <f t="shared" si="1"/>
        <v>19</v>
      </c>
      <c r="B51" s="228" t="s">
        <v>301</v>
      </c>
      <c r="C51" s="227"/>
      <c r="D51" s="235">
        <v>337</v>
      </c>
      <c r="E51" s="236">
        <f t="shared" si="0"/>
        <v>0</v>
      </c>
    </row>
    <row r="52" spans="1:5" ht="30">
      <c r="A52" s="227">
        <f t="shared" si="1"/>
        <v>20</v>
      </c>
      <c r="B52" s="229" t="s">
        <v>302</v>
      </c>
      <c r="C52" s="227"/>
      <c r="D52" s="235">
        <v>337</v>
      </c>
      <c r="E52" s="236">
        <f t="shared" si="0"/>
        <v>0</v>
      </c>
    </row>
    <row r="53" spans="1:5" ht="30">
      <c r="A53" s="227">
        <f t="shared" si="1"/>
        <v>21</v>
      </c>
      <c r="B53" s="229" t="s">
        <v>303</v>
      </c>
      <c r="C53" s="227"/>
      <c r="D53" s="235">
        <v>337</v>
      </c>
      <c r="E53" s="236">
        <f t="shared" si="0"/>
        <v>0</v>
      </c>
    </row>
    <row r="54" spans="1:5" ht="15">
      <c r="A54" s="227">
        <f t="shared" si="1"/>
        <v>22</v>
      </c>
      <c r="B54" s="228" t="s">
        <v>217</v>
      </c>
      <c r="C54" s="227"/>
      <c r="D54" s="235">
        <v>377</v>
      </c>
      <c r="E54" s="236">
        <f t="shared" si="0"/>
        <v>0</v>
      </c>
    </row>
    <row r="55" spans="1:6" ht="15">
      <c r="A55" s="227">
        <f t="shared" si="1"/>
        <v>23</v>
      </c>
      <c r="B55" s="228" t="s">
        <v>304</v>
      </c>
      <c r="C55" s="227"/>
      <c r="D55" s="235">
        <v>20.22</v>
      </c>
      <c r="E55" s="236">
        <f t="shared" si="0"/>
        <v>0</v>
      </c>
      <c r="F55" s="156" t="s">
        <v>448</v>
      </c>
    </row>
    <row r="56" spans="1:6" ht="15">
      <c r="A56" s="227">
        <f t="shared" si="1"/>
        <v>24</v>
      </c>
      <c r="B56" s="228" t="s">
        <v>255</v>
      </c>
      <c r="C56" s="227"/>
      <c r="D56" s="235">
        <v>40.44</v>
      </c>
      <c r="E56" s="236">
        <f t="shared" si="0"/>
        <v>0</v>
      </c>
      <c r="F56" s="156" t="s">
        <v>448</v>
      </c>
    </row>
    <row r="57" spans="1:5" ht="90">
      <c r="A57" s="227">
        <f t="shared" si="1"/>
        <v>25</v>
      </c>
      <c r="B57" s="229" t="s">
        <v>305</v>
      </c>
      <c r="C57" s="227"/>
      <c r="D57" s="235">
        <v>42.61</v>
      </c>
      <c r="E57" s="236">
        <f t="shared" si="0"/>
        <v>0</v>
      </c>
    </row>
    <row r="58" spans="1:5" ht="75">
      <c r="A58" s="227">
        <f t="shared" si="1"/>
        <v>26</v>
      </c>
      <c r="B58" s="229" t="s">
        <v>306</v>
      </c>
      <c r="C58" s="227"/>
      <c r="D58" s="235">
        <v>96.07</v>
      </c>
      <c r="E58" s="236">
        <f t="shared" si="0"/>
        <v>0</v>
      </c>
    </row>
    <row r="59" spans="1:5" ht="15">
      <c r="A59" s="227">
        <f t="shared" si="1"/>
        <v>27</v>
      </c>
      <c r="B59" s="228" t="s">
        <v>307</v>
      </c>
      <c r="C59" s="227"/>
      <c r="D59" s="235">
        <v>360</v>
      </c>
      <c r="E59" s="236">
        <f t="shared" si="0"/>
        <v>0</v>
      </c>
    </row>
    <row r="60" spans="1:5" ht="15">
      <c r="A60" s="227">
        <f t="shared" si="1"/>
        <v>28</v>
      </c>
      <c r="B60" s="228" t="s">
        <v>308</v>
      </c>
      <c r="C60" s="227"/>
      <c r="D60" s="235">
        <v>500</v>
      </c>
      <c r="E60" s="236">
        <f t="shared" si="0"/>
        <v>0</v>
      </c>
    </row>
    <row r="61" spans="1:5" ht="30">
      <c r="A61" s="227">
        <f t="shared" si="1"/>
        <v>29</v>
      </c>
      <c r="B61" s="229" t="s">
        <v>309</v>
      </c>
      <c r="C61" s="227"/>
      <c r="D61" s="235">
        <v>269</v>
      </c>
      <c r="E61" s="236">
        <f t="shared" si="0"/>
        <v>0</v>
      </c>
    </row>
    <row r="62" spans="1:5" ht="15">
      <c r="A62" s="227">
        <f t="shared" si="1"/>
        <v>30</v>
      </c>
      <c r="B62" s="228" t="s">
        <v>310</v>
      </c>
      <c r="C62" s="227"/>
      <c r="D62" s="235">
        <v>27.18</v>
      </c>
      <c r="E62" s="236">
        <f t="shared" si="0"/>
        <v>0</v>
      </c>
    </row>
    <row r="63" spans="1:5" ht="15">
      <c r="A63" s="227"/>
      <c r="B63" s="223" t="s">
        <v>311</v>
      </c>
      <c r="C63" s="227"/>
      <c r="D63" s="235"/>
      <c r="E63" s="236"/>
    </row>
    <row r="64" spans="1:5" ht="15">
      <c r="A64" s="227">
        <v>31</v>
      </c>
      <c r="B64" s="228" t="s">
        <v>312</v>
      </c>
      <c r="C64" s="227"/>
      <c r="D64" s="235">
        <v>70.44</v>
      </c>
      <c r="E64" s="236">
        <f t="shared" si="0"/>
        <v>0</v>
      </c>
    </row>
    <row r="65" spans="1:5" ht="15">
      <c r="A65" s="227">
        <f t="shared" si="1"/>
        <v>32</v>
      </c>
      <c r="B65" s="228" t="s">
        <v>313</v>
      </c>
      <c r="C65" s="227"/>
      <c r="D65" s="235">
        <v>53.92</v>
      </c>
      <c r="E65" s="236">
        <f t="shared" si="0"/>
        <v>0</v>
      </c>
    </row>
    <row r="66" spans="1:5" ht="15">
      <c r="A66" s="227">
        <f t="shared" si="1"/>
        <v>33</v>
      </c>
      <c r="B66" s="228" t="s">
        <v>314</v>
      </c>
      <c r="C66" s="227"/>
      <c r="D66" s="235">
        <v>40.44</v>
      </c>
      <c r="E66" s="236">
        <f t="shared" si="0"/>
        <v>0</v>
      </c>
    </row>
    <row r="67" spans="1:5" ht="15">
      <c r="A67" s="227">
        <f t="shared" si="1"/>
        <v>34</v>
      </c>
      <c r="B67" s="228" t="s">
        <v>315</v>
      </c>
      <c r="C67" s="227"/>
      <c r="D67" s="235">
        <v>40.44</v>
      </c>
      <c r="E67" s="236">
        <f t="shared" si="0"/>
        <v>0</v>
      </c>
    </row>
    <row r="68" spans="1:5" ht="15">
      <c r="A68" s="227">
        <f t="shared" si="1"/>
        <v>35</v>
      </c>
      <c r="B68" s="228" t="s">
        <v>316</v>
      </c>
      <c r="C68" s="227"/>
      <c r="D68" s="235">
        <v>67.4</v>
      </c>
      <c r="E68" s="236">
        <f t="shared" si="0"/>
        <v>0</v>
      </c>
    </row>
    <row r="69" spans="1:5" ht="15">
      <c r="A69" s="227">
        <f t="shared" si="1"/>
        <v>36</v>
      </c>
      <c r="B69" s="228" t="s">
        <v>317</v>
      </c>
      <c r="C69" s="227"/>
      <c r="D69" s="235">
        <v>40.44</v>
      </c>
      <c r="E69" s="236">
        <f t="shared" si="0"/>
        <v>0</v>
      </c>
    </row>
    <row r="70" spans="1:5" ht="15">
      <c r="A70" s="227">
        <f t="shared" si="1"/>
        <v>37</v>
      </c>
      <c r="B70" s="228" t="s">
        <v>318</v>
      </c>
      <c r="C70" s="227"/>
      <c r="D70" s="235">
        <v>40.44</v>
      </c>
      <c r="E70" s="236">
        <f t="shared" si="0"/>
        <v>0</v>
      </c>
    </row>
    <row r="71" spans="1:5" ht="15">
      <c r="A71" s="227">
        <f t="shared" si="1"/>
        <v>38</v>
      </c>
      <c r="B71" s="228" t="s">
        <v>319</v>
      </c>
      <c r="C71" s="227"/>
      <c r="D71" s="235">
        <v>40.44</v>
      </c>
      <c r="E71" s="236">
        <f t="shared" si="0"/>
        <v>0</v>
      </c>
    </row>
    <row r="72" spans="1:5" ht="15">
      <c r="A72" s="227">
        <f t="shared" si="1"/>
        <v>39</v>
      </c>
      <c r="B72" s="228" t="s">
        <v>320</v>
      </c>
      <c r="C72" s="227"/>
      <c r="D72" s="235">
        <v>40.44</v>
      </c>
      <c r="E72" s="236">
        <f t="shared" si="0"/>
        <v>0</v>
      </c>
    </row>
    <row r="73" spans="1:5" ht="15">
      <c r="A73" s="227">
        <f t="shared" si="1"/>
        <v>40</v>
      </c>
      <c r="B73" s="228" t="s">
        <v>321</v>
      </c>
      <c r="C73" s="227"/>
      <c r="D73" s="235">
        <v>40.44</v>
      </c>
      <c r="E73" s="236">
        <f t="shared" si="0"/>
        <v>0</v>
      </c>
    </row>
    <row r="74" spans="1:5" ht="15">
      <c r="A74" s="227">
        <f t="shared" si="1"/>
        <v>41</v>
      </c>
      <c r="B74" s="228" t="s">
        <v>322</v>
      </c>
      <c r="C74" s="227"/>
      <c r="D74" s="235">
        <v>40.44</v>
      </c>
      <c r="E74" s="236">
        <f aca="true" t="shared" si="2" ref="E74:E137">C74*D74</f>
        <v>0</v>
      </c>
    </row>
    <row r="75" spans="1:5" ht="15">
      <c r="A75" s="227">
        <f aca="true" t="shared" si="3" ref="A75:A138">A74+1</f>
        <v>42</v>
      </c>
      <c r="B75" s="228" t="s">
        <v>323</v>
      </c>
      <c r="C75" s="227"/>
      <c r="D75" s="235">
        <v>40.44</v>
      </c>
      <c r="E75" s="236">
        <f t="shared" si="2"/>
        <v>0</v>
      </c>
    </row>
    <row r="76" spans="1:5" ht="15">
      <c r="A76" s="227">
        <f t="shared" si="3"/>
        <v>43</v>
      </c>
      <c r="B76" s="228" t="s">
        <v>324</v>
      </c>
      <c r="C76" s="227"/>
      <c r="D76" s="235">
        <v>40.44</v>
      </c>
      <c r="E76" s="236">
        <f t="shared" si="2"/>
        <v>0</v>
      </c>
    </row>
    <row r="77" spans="1:5" ht="15">
      <c r="A77" s="227">
        <f t="shared" si="3"/>
        <v>44</v>
      </c>
      <c r="B77" s="228" t="s">
        <v>325</v>
      </c>
      <c r="C77" s="227"/>
      <c r="D77" s="235">
        <v>53.92</v>
      </c>
      <c r="E77" s="236">
        <f t="shared" si="2"/>
        <v>0</v>
      </c>
    </row>
    <row r="78" spans="1:5" ht="15">
      <c r="A78" s="227">
        <f t="shared" si="3"/>
        <v>45</v>
      </c>
      <c r="B78" s="228" t="s">
        <v>326</v>
      </c>
      <c r="C78" s="227"/>
      <c r="D78" s="235">
        <v>33.7</v>
      </c>
      <c r="E78" s="236">
        <f t="shared" si="2"/>
        <v>0</v>
      </c>
    </row>
    <row r="79" spans="1:5" ht="15">
      <c r="A79" s="227">
        <f t="shared" si="3"/>
        <v>46</v>
      </c>
      <c r="B79" s="228" t="s">
        <v>327</v>
      </c>
      <c r="C79" s="227"/>
      <c r="D79" s="235">
        <v>471</v>
      </c>
      <c r="E79" s="236">
        <f t="shared" si="2"/>
        <v>0</v>
      </c>
    </row>
    <row r="80" spans="1:5" ht="15">
      <c r="A80" s="227">
        <f t="shared" si="3"/>
        <v>47</v>
      </c>
      <c r="B80" s="228" t="s">
        <v>328</v>
      </c>
      <c r="C80" s="227"/>
      <c r="D80" s="235">
        <v>33.7</v>
      </c>
      <c r="E80" s="236">
        <f t="shared" si="2"/>
        <v>0</v>
      </c>
    </row>
    <row r="81" spans="1:5" ht="15">
      <c r="A81" s="227">
        <f t="shared" si="3"/>
        <v>48</v>
      </c>
      <c r="B81" s="228" t="s">
        <v>329</v>
      </c>
      <c r="C81" s="227"/>
      <c r="D81" s="235">
        <v>33.7</v>
      </c>
      <c r="E81" s="236">
        <f t="shared" si="2"/>
        <v>0</v>
      </c>
    </row>
    <row r="82" spans="1:5" ht="15">
      <c r="A82" s="227">
        <f t="shared" si="3"/>
        <v>49</v>
      </c>
      <c r="B82" s="228" t="s">
        <v>330</v>
      </c>
      <c r="C82" s="227"/>
      <c r="D82" s="235">
        <v>107</v>
      </c>
      <c r="E82" s="236">
        <f t="shared" si="2"/>
        <v>0</v>
      </c>
    </row>
    <row r="83" spans="1:5" ht="75">
      <c r="A83" s="227">
        <f t="shared" si="3"/>
        <v>50</v>
      </c>
      <c r="B83" s="229" t="s">
        <v>331</v>
      </c>
      <c r="C83" s="227"/>
      <c r="D83" s="235">
        <v>52.18</v>
      </c>
      <c r="E83" s="236">
        <f t="shared" si="2"/>
        <v>0</v>
      </c>
    </row>
    <row r="84" spans="1:5" ht="15">
      <c r="A84" s="227">
        <f t="shared" si="3"/>
        <v>51</v>
      </c>
      <c r="B84" s="228" t="s">
        <v>332</v>
      </c>
      <c r="C84" s="227"/>
      <c r="D84" s="235">
        <v>53.92</v>
      </c>
      <c r="E84" s="236">
        <f t="shared" si="2"/>
        <v>0</v>
      </c>
    </row>
    <row r="85" spans="1:5" ht="15">
      <c r="A85" s="227">
        <f t="shared" si="3"/>
        <v>52</v>
      </c>
      <c r="B85" s="228" t="s">
        <v>333</v>
      </c>
      <c r="C85" s="227"/>
      <c r="D85" s="235">
        <v>67.4</v>
      </c>
      <c r="E85" s="236">
        <f t="shared" si="2"/>
        <v>0</v>
      </c>
    </row>
    <row r="86" spans="1:5" ht="15">
      <c r="A86" s="227">
        <f t="shared" si="3"/>
        <v>53</v>
      </c>
      <c r="B86" s="228" t="s">
        <v>334</v>
      </c>
      <c r="C86" s="227"/>
      <c r="D86" s="235">
        <v>74.14</v>
      </c>
      <c r="E86" s="236">
        <f t="shared" si="2"/>
        <v>0</v>
      </c>
    </row>
    <row r="87" spans="1:5" ht="15">
      <c r="A87" s="227">
        <f t="shared" si="3"/>
        <v>54</v>
      </c>
      <c r="B87" s="228" t="s">
        <v>335</v>
      </c>
      <c r="C87" s="227"/>
      <c r="D87" s="235">
        <v>229</v>
      </c>
      <c r="E87" s="236">
        <f t="shared" si="2"/>
        <v>0</v>
      </c>
    </row>
    <row r="88" spans="1:5" ht="15">
      <c r="A88" s="227">
        <f t="shared" si="3"/>
        <v>55</v>
      </c>
      <c r="B88" s="228" t="s">
        <v>336</v>
      </c>
      <c r="C88" s="227"/>
      <c r="D88" s="235">
        <v>203</v>
      </c>
      <c r="E88" s="236">
        <f t="shared" si="2"/>
        <v>0</v>
      </c>
    </row>
    <row r="89" spans="1:5" ht="15">
      <c r="A89" s="227"/>
      <c r="B89" s="223" t="s">
        <v>337</v>
      </c>
      <c r="C89" s="227"/>
      <c r="D89" s="235"/>
      <c r="E89" s="236">
        <f t="shared" si="2"/>
        <v>0</v>
      </c>
    </row>
    <row r="90" spans="1:5" ht="15">
      <c r="A90" s="227">
        <v>56</v>
      </c>
      <c r="B90" s="228" t="s">
        <v>338</v>
      </c>
      <c r="C90" s="227"/>
      <c r="D90" s="235">
        <v>156</v>
      </c>
      <c r="E90" s="236">
        <f t="shared" si="2"/>
        <v>0</v>
      </c>
    </row>
    <row r="91" spans="1:5" ht="15">
      <c r="A91" s="227">
        <f t="shared" si="3"/>
        <v>57</v>
      </c>
      <c r="B91" s="228" t="s">
        <v>339</v>
      </c>
      <c r="C91" s="227"/>
      <c r="D91" s="235">
        <v>202</v>
      </c>
      <c r="E91" s="236">
        <f t="shared" si="2"/>
        <v>0</v>
      </c>
    </row>
    <row r="92" spans="1:5" ht="15">
      <c r="A92" s="227">
        <f t="shared" si="3"/>
        <v>58</v>
      </c>
      <c r="B92" s="228" t="s">
        <v>340</v>
      </c>
      <c r="C92" s="227"/>
      <c r="D92" s="235">
        <v>175</v>
      </c>
      <c r="E92" s="236">
        <f t="shared" si="2"/>
        <v>0</v>
      </c>
    </row>
    <row r="93" spans="1:5" ht="15">
      <c r="A93" s="227">
        <f t="shared" si="3"/>
        <v>59</v>
      </c>
      <c r="B93" s="228" t="s">
        <v>341</v>
      </c>
      <c r="C93" s="227"/>
      <c r="D93" s="235">
        <v>228</v>
      </c>
      <c r="E93" s="236">
        <f t="shared" si="2"/>
        <v>0</v>
      </c>
    </row>
    <row r="94" spans="1:5" ht="15">
      <c r="A94" s="227">
        <f t="shared" si="3"/>
        <v>60</v>
      </c>
      <c r="B94" s="228" t="s">
        <v>342</v>
      </c>
      <c r="C94" s="227"/>
      <c r="D94" s="235">
        <v>235</v>
      </c>
      <c r="E94" s="236">
        <f t="shared" si="2"/>
        <v>0</v>
      </c>
    </row>
    <row r="95" spans="1:5" ht="15">
      <c r="A95" s="227">
        <f t="shared" si="3"/>
        <v>61</v>
      </c>
      <c r="B95" s="228" t="s">
        <v>343</v>
      </c>
      <c r="C95" s="227"/>
      <c r="D95" s="235">
        <v>235</v>
      </c>
      <c r="E95" s="236">
        <f t="shared" si="2"/>
        <v>0</v>
      </c>
    </row>
    <row r="96" spans="1:5" ht="15">
      <c r="A96" s="227">
        <f t="shared" si="3"/>
        <v>62</v>
      </c>
      <c r="B96" s="228" t="s">
        <v>344</v>
      </c>
      <c r="C96" s="227"/>
      <c r="D96" s="235">
        <v>80.88</v>
      </c>
      <c r="E96" s="236">
        <f t="shared" si="2"/>
        <v>0</v>
      </c>
    </row>
    <row r="97" spans="1:5" ht="15">
      <c r="A97" s="227">
        <f t="shared" si="3"/>
        <v>63</v>
      </c>
      <c r="B97" s="228" t="s">
        <v>345</v>
      </c>
      <c r="C97" s="227"/>
      <c r="D97" s="235">
        <v>80.88</v>
      </c>
      <c r="E97" s="236">
        <f t="shared" si="2"/>
        <v>0</v>
      </c>
    </row>
    <row r="98" spans="1:5" ht="15">
      <c r="A98" s="227">
        <f t="shared" si="3"/>
        <v>64</v>
      </c>
      <c r="B98" s="228" t="s">
        <v>346</v>
      </c>
      <c r="C98" s="227"/>
      <c r="D98" s="235">
        <v>80.88</v>
      </c>
      <c r="E98" s="236">
        <f t="shared" si="2"/>
        <v>0</v>
      </c>
    </row>
    <row r="99" spans="1:5" ht="15">
      <c r="A99" s="227">
        <f t="shared" si="3"/>
        <v>65</v>
      </c>
      <c r="B99" s="228" t="s">
        <v>347</v>
      </c>
      <c r="C99" s="227"/>
      <c r="D99" s="235">
        <v>80.88</v>
      </c>
      <c r="E99" s="236">
        <f t="shared" si="2"/>
        <v>0</v>
      </c>
    </row>
    <row r="100" spans="1:5" ht="15">
      <c r="A100" s="227">
        <f t="shared" si="3"/>
        <v>66</v>
      </c>
      <c r="B100" s="228" t="s">
        <v>348</v>
      </c>
      <c r="C100" s="227"/>
      <c r="D100" s="235">
        <v>80.88</v>
      </c>
      <c r="E100" s="236">
        <f t="shared" si="2"/>
        <v>0</v>
      </c>
    </row>
    <row r="101" spans="1:5" ht="15">
      <c r="A101" s="227">
        <f t="shared" si="3"/>
        <v>67</v>
      </c>
      <c r="B101" s="228" t="s">
        <v>349</v>
      </c>
      <c r="C101" s="227"/>
      <c r="D101" s="235">
        <v>80.88</v>
      </c>
      <c r="E101" s="236">
        <f t="shared" si="2"/>
        <v>0</v>
      </c>
    </row>
    <row r="102" spans="1:5" ht="15">
      <c r="A102" s="227">
        <f t="shared" si="3"/>
        <v>68</v>
      </c>
      <c r="B102" s="228" t="s">
        <v>350</v>
      </c>
      <c r="C102" s="227"/>
      <c r="D102" s="235">
        <v>80.88</v>
      </c>
      <c r="E102" s="236">
        <f t="shared" si="2"/>
        <v>0</v>
      </c>
    </row>
    <row r="103" spans="1:5" ht="15">
      <c r="A103" s="227">
        <f t="shared" si="3"/>
        <v>69</v>
      </c>
      <c r="B103" s="228" t="s">
        <v>351</v>
      </c>
      <c r="C103" s="227"/>
      <c r="D103" s="235">
        <v>202</v>
      </c>
      <c r="E103" s="236">
        <f t="shared" si="2"/>
        <v>0</v>
      </c>
    </row>
    <row r="104" spans="1:5" ht="15">
      <c r="A104" s="227">
        <f t="shared" si="3"/>
        <v>70</v>
      </c>
      <c r="B104" s="228" t="s">
        <v>352</v>
      </c>
      <c r="C104" s="227"/>
      <c r="D104" s="235">
        <v>202</v>
      </c>
      <c r="E104" s="236">
        <f t="shared" si="2"/>
        <v>0</v>
      </c>
    </row>
    <row r="105" spans="1:5" ht="15">
      <c r="A105" s="227">
        <f t="shared" si="3"/>
        <v>71</v>
      </c>
      <c r="B105" s="228" t="s">
        <v>353</v>
      </c>
      <c r="C105" s="227"/>
      <c r="D105" s="235">
        <v>445</v>
      </c>
      <c r="E105" s="236">
        <f t="shared" si="2"/>
        <v>0</v>
      </c>
    </row>
    <row r="106" spans="1:5" ht="15">
      <c r="A106" s="227">
        <f t="shared" si="3"/>
        <v>72</v>
      </c>
      <c r="B106" s="228" t="s">
        <v>354</v>
      </c>
      <c r="C106" s="227"/>
      <c r="D106" s="235">
        <v>505</v>
      </c>
      <c r="E106" s="236">
        <f t="shared" si="2"/>
        <v>0</v>
      </c>
    </row>
    <row r="107" spans="1:5" ht="15">
      <c r="A107" s="227">
        <f t="shared" si="3"/>
        <v>73</v>
      </c>
      <c r="B107" s="228" t="s">
        <v>218</v>
      </c>
      <c r="C107" s="227"/>
      <c r="D107" s="235">
        <v>539</v>
      </c>
      <c r="E107" s="236">
        <f t="shared" si="2"/>
        <v>0</v>
      </c>
    </row>
    <row r="108" spans="1:5" ht="15">
      <c r="A108" s="227">
        <f t="shared" si="3"/>
        <v>74</v>
      </c>
      <c r="B108" s="228" t="s">
        <v>219</v>
      </c>
      <c r="C108" s="227"/>
      <c r="D108" s="235">
        <v>505</v>
      </c>
      <c r="E108" s="236">
        <f t="shared" si="2"/>
        <v>0</v>
      </c>
    </row>
    <row r="109" spans="1:5" ht="15">
      <c r="A109" s="227">
        <f t="shared" si="3"/>
        <v>75</v>
      </c>
      <c r="B109" s="228" t="s">
        <v>220</v>
      </c>
      <c r="C109" s="227"/>
      <c r="D109" s="235">
        <v>528</v>
      </c>
      <c r="E109" s="236">
        <f t="shared" si="2"/>
        <v>0</v>
      </c>
    </row>
    <row r="110" spans="1:5" ht="15">
      <c r="A110" s="227">
        <f t="shared" si="3"/>
        <v>76</v>
      </c>
      <c r="B110" s="228" t="s">
        <v>355</v>
      </c>
      <c r="C110" s="227"/>
      <c r="D110" s="235">
        <v>469</v>
      </c>
      <c r="E110" s="236">
        <f t="shared" si="2"/>
        <v>0</v>
      </c>
    </row>
    <row r="111" spans="1:5" ht="15">
      <c r="A111" s="227">
        <f t="shared" si="3"/>
        <v>77</v>
      </c>
      <c r="B111" s="228" t="s">
        <v>356</v>
      </c>
      <c r="C111" s="227"/>
      <c r="D111" s="235">
        <v>485</v>
      </c>
      <c r="E111" s="236">
        <f t="shared" si="2"/>
        <v>0</v>
      </c>
    </row>
    <row r="112" spans="1:5" ht="30">
      <c r="A112" s="227">
        <f t="shared" si="3"/>
        <v>78</v>
      </c>
      <c r="B112" s="229" t="s">
        <v>357</v>
      </c>
      <c r="C112" s="227"/>
      <c r="D112" s="235">
        <v>539</v>
      </c>
      <c r="E112" s="236">
        <f t="shared" si="2"/>
        <v>0</v>
      </c>
    </row>
    <row r="113" spans="1:5" ht="30">
      <c r="A113" s="227">
        <f t="shared" si="3"/>
        <v>79</v>
      </c>
      <c r="B113" s="229" t="s">
        <v>358</v>
      </c>
      <c r="C113" s="227"/>
      <c r="D113" s="235">
        <v>539</v>
      </c>
      <c r="E113" s="236">
        <f t="shared" si="2"/>
        <v>0</v>
      </c>
    </row>
    <row r="114" spans="1:5" ht="30">
      <c r="A114" s="227">
        <f t="shared" si="3"/>
        <v>80</v>
      </c>
      <c r="B114" s="229" t="s">
        <v>359</v>
      </c>
      <c r="C114" s="227"/>
      <c r="D114" s="235">
        <v>539</v>
      </c>
      <c r="E114" s="236">
        <f t="shared" si="2"/>
        <v>0</v>
      </c>
    </row>
    <row r="115" spans="1:5" ht="30">
      <c r="A115" s="227">
        <f t="shared" si="3"/>
        <v>81</v>
      </c>
      <c r="B115" s="229" t="s">
        <v>360</v>
      </c>
      <c r="C115" s="227"/>
      <c r="D115" s="235">
        <v>242</v>
      </c>
      <c r="E115" s="236">
        <f t="shared" si="2"/>
        <v>0</v>
      </c>
    </row>
    <row r="116" spans="1:5" ht="30">
      <c r="A116" s="227">
        <f t="shared" si="3"/>
        <v>82</v>
      </c>
      <c r="B116" s="229" t="s">
        <v>361</v>
      </c>
      <c r="C116" s="227"/>
      <c r="D116" s="235">
        <v>242</v>
      </c>
      <c r="E116" s="236">
        <f t="shared" si="2"/>
        <v>0</v>
      </c>
    </row>
    <row r="117" spans="1:5" ht="30">
      <c r="A117" s="227">
        <f t="shared" si="3"/>
        <v>83</v>
      </c>
      <c r="B117" s="229" t="s">
        <v>362</v>
      </c>
      <c r="C117" s="227"/>
      <c r="D117" s="235">
        <v>242</v>
      </c>
      <c r="E117" s="236">
        <f t="shared" si="2"/>
        <v>0</v>
      </c>
    </row>
    <row r="118" spans="1:5" ht="30">
      <c r="A118" s="227">
        <f t="shared" si="3"/>
        <v>84</v>
      </c>
      <c r="B118" s="229" t="s">
        <v>363</v>
      </c>
      <c r="C118" s="227"/>
      <c r="D118" s="235">
        <v>242</v>
      </c>
      <c r="E118" s="236">
        <f t="shared" si="2"/>
        <v>0</v>
      </c>
    </row>
    <row r="119" spans="1:5" ht="15">
      <c r="A119" s="227">
        <f t="shared" si="3"/>
        <v>85</v>
      </c>
      <c r="B119" s="228" t="s">
        <v>364</v>
      </c>
      <c r="C119" s="227"/>
      <c r="D119" s="235">
        <v>505</v>
      </c>
      <c r="E119" s="236">
        <f t="shared" si="2"/>
        <v>0</v>
      </c>
    </row>
    <row r="120" spans="1:5" ht="15">
      <c r="A120" s="227">
        <f t="shared" si="3"/>
        <v>86</v>
      </c>
      <c r="B120" s="228" t="s">
        <v>365</v>
      </c>
      <c r="C120" s="227"/>
      <c r="D120" s="235">
        <v>539</v>
      </c>
      <c r="E120" s="236">
        <f t="shared" si="2"/>
        <v>0</v>
      </c>
    </row>
    <row r="121" spans="1:5" ht="15">
      <c r="A121" s="227">
        <f t="shared" si="3"/>
        <v>87</v>
      </c>
      <c r="B121" s="228" t="s">
        <v>366</v>
      </c>
      <c r="C121" s="227"/>
      <c r="D121" s="235">
        <v>539</v>
      </c>
      <c r="E121" s="236">
        <f t="shared" si="2"/>
        <v>0</v>
      </c>
    </row>
    <row r="122" spans="1:5" ht="15">
      <c r="A122" s="227">
        <f t="shared" si="3"/>
        <v>88</v>
      </c>
      <c r="B122" s="228" t="s">
        <v>367</v>
      </c>
      <c r="C122" s="227"/>
      <c r="D122" s="235">
        <v>539</v>
      </c>
      <c r="E122" s="236">
        <f t="shared" si="2"/>
        <v>0</v>
      </c>
    </row>
    <row r="123" spans="1:5" ht="15">
      <c r="A123" s="227">
        <f t="shared" si="3"/>
        <v>89</v>
      </c>
      <c r="B123" s="228" t="s">
        <v>368</v>
      </c>
      <c r="C123" s="227"/>
      <c r="D123" s="235">
        <v>539</v>
      </c>
      <c r="E123" s="236">
        <f t="shared" si="2"/>
        <v>0</v>
      </c>
    </row>
    <row r="124" spans="1:5" ht="15">
      <c r="A124" s="227">
        <f t="shared" si="3"/>
        <v>90</v>
      </c>
      <c r="B124" s="228" t="s">
        <v>369</v>
      </c>
      <c r="C124" s="227"/>
      <c r="D124" s="235">
        <v>539</v>
      </c>
      <c r="E124" s="236">
        <f t="shared" si="2"/>
        <v>0</v>
      </c>
    </row>
    <row r="125" spans="1:5" ht="15">
      <c r="A125" s="227">
        <f t="shared" si="3"/>
        <v>91</v>
      </c>
      <c r="B125" s="228" t="s">
        <v>370</v>
      </c>
      <c r="C125" s="227"/>
      <c r="D125" s="235">
        <v>539</v>
      </c>
      <c r="E125" s="236">
        <f t="shared" si="2"/>
        <v>0</v>
      </c>
    </row>
    <row r="126" spans="1:5" ht="15">
      <c r="A126" s="227">
        <f t="shared" si="3"/>
        <v>92</v>
      </c>
      <c r="B126" s="228" t="s">
        <v>371</v>
      </c>
      <c r="C126" s="227"/>
      <c r="D126" s="235">
        <v>539</v>
      </c>
      <c r="E126" s="236">
        <f t="shared" si="2"/>
        <v>0</v>
      </c>
    </row>
    <row r="127" spans="1:5" ht="15">
      <c r="A127" s="227">
        <f t="shared" si="3"/>
        <v>93</v>
      </c>
      <c r="B127" s="228" t="s">
        <v>372</v>
      </c>
      <c r="C127" s="227"/>
      <c r="D127" s="235">
        <v>539</v>
      </c>
      <c r="E127" s="236">
        <f t="shared" si="2"/>
        <v>0</v>
      </c>
    </row>
    <row r="128" spans="1:5" ht="15">
      <c r="A128" s="227">
        <f t="shared" si="3"/>
        <v>94</v>
      </c>
      <c r="B128" s="228" t="s">
        <v>373</v>
      </c>
      <c r="C128" s="227"/>
      <c r="D128" s="235">
        <v>539</v>
      </c>
      <c r="E128" s="236">
        <f t="shared" si="2"/>
        <v>0</v>
      </c>
    </row>
    <row r="129" spans="1:5" ht="15">
      <c r="A129" s="227">
        <f t="shared" si="3"/>
        <v>95</v>
      </c>
      <c r="B129" s="228" t="s">
        <v>374</v>
      </c>
      <c r="C129" s="227"/>
      <c r="D129" s="235">
        <v>539</v>
      </c>
      <c r="E129" s="236">
        <f t="shared" si="2"/>
        <v>0</v>
      </c>
    </row>
    <row r="130" spans="1:5" ht="15">
      <c r="A130" s="227">
        <f t="shared" si="3"/>
        <v>96</v>
      </c>
      <c r="B130" s="228" t="s">
        <v>375</v>
      </c>
      <c r="C130" s="227"/>
      <c r="D130" s="235">
        <v>943</v>
      </c>
      <c r="E130" s="236">
        <f t="shared" si="2"/>
        <v>0</v>
      </c>
    </row>
    <row r="131" spans="1:5" ht="15">
      <c r="A131" s="227">
        <f t="shared" si="3"/>
        <v>97</v>
      </c>
      <c r="B131" s="228" t="s">
        <v>376</v>
      </c>
      <c r="C131" s="227"/>
      <c r="D131" s="235">
        <v>585</v>
      </c>
      <c r="E131" s="236">
        <f t="shared" si="2"/>
        <v>0</v>
      </c>
    </row>
    <row r="132" spans="1:5" ht="15">
      <c r="A132" s="227">
        <f t="shared" si="3"/>
        <v>98</v>
      </c>
      <c r="B132" s="228" t="s">
        <v>377</v>
      </c>
      <c r="C132" s="227"/>
      <c r="D132" s="235">
        <v>606</v>
      </c>
      <c r="E132" s="236">
        <f t="shared" si="2"/>
        <v>0</v>
      </c>
    </row>
    <row r="133" spans="1:5" ht="15">
      <c r="A133" s="227">
        <f t="shared" si="3"/>
        <v>99</v>
      </c>
      <c r="B133" s="228" t="s">
        <v>378</v>
      </c>
      <c r="C133" s="227"/>
      <c r="D133" s="235">
        <v>606</v>
      </c>
      <c r="E133" s="236">
        <f t="shared" si="2"/>
        <v>0</v>
      </c>
    </row>
    <row r="134" spans="1:5" ht="15">
      <c r="A134" s="227">
        <f t="shared" si="3"/>
        <v>100</v>
      </c>
      <c r="B134" s="228" t="s">
        <v>379</v>
      </c>
      <c r="C134" s="227"/>
      <c r="D134" s="235">
        <v>606</v>
      </c>
      <c r="E134" s="236">
        <f t="shared" si="2"/>
        <v>0</v>
      </c>
    </row>
    <row r="135" spans="1:5" ht="15">
      <c r="A135" s="227">
        <f t="shared" si="3"/>
        <v>101</v>
      </c>
      <c r="B135" s="228" t="s">
        <v>380</v>
      </c>
      <c r="C135" s="227"/>
      <c r="D135" s="235">
        <v>489</v>
      </c>
      <c r="E135" s="236">
        <f t="shared" si="2"/>
        <v>0</v>
      </c>
    </row>
    <row r="136" spans="1:5" ht="15">
      <c r="A136" s="227">
        <f t="shared" si="3"/>
        <v>102</v>
      </c>
      <c r="B136" s="228" t="s">
        <v>381</v>
      </c>
      <c r="C136" s="227"/>
      <c r="D136" s="235">
        <v>489</v>
      </c>
      <c r="E136" s="236">
        <f t="shared" si="2"/>
        <v>0</v>
      </c>
    </row>
    <row r="137" spans="1:5" ht="15">
      <c r="A137" s="227">
        <f t="shared" si="3"/>
        <v>103</v>
      </c>
      <c r="B137" s="228" t="s">
        <v>382</v>
      </c>
      <c r="C137" s="227"/>
      <c r="D137" s="235">
        <v>489</v>
      </c>
      <c r="E137" s="236">
        <f t="shared" si="2"/>
        <v>0</v>
      </c>
    </row>
    <row r="138" spans="1:5" ht="15">
      <c r="A138" s="227">
        <f t="shared" si="3"/>
        <v>104</v>
      </c>
      <c r="B138" s="228" t="s">
        <v>383</v>
      </c>
      <c r="C138" s="227"/>
      <c r="D138" s="235">
        <v>585</v>
      </c>
      <c r="E138" s="236">
        <f aca="true" t="shared" si="4" ref="E138:E200">C138*D138</f>
        <v>0</v>
      </c>
    </row>
    <row r="139" spans="1:5" ht="15">
      <c r="A139" s="227">
        <f aca="true" t="shared" si="5" ref="A139:A200">A138+1</f>
        <v>105</v>
      </c>
      <c r="B139" s="228" t="s">
        <v>384</v>
      </c>
      <c r="C139" s="227"/>
      <c r="D139" s="235">
        <v>585</v>
      </c>
      <c r="E139" s="236">
        <f t="shared" si="4"/>
        <v>0</v>
      </c>
    </row>
    <row r="140" spans="1:5" ht="15">
      <c r="A140" s="227">
        <f t="shared" si="5"/>
        <v>106</v>
      </c>
      <c r="B140" s="228" t="s">
        <v>385</v>
      </c>
      <c r="C140" s="227"/>
      <c r="D140" s="235">
        <v>580</v>
      </c>
      <c r="E140" s="236">
        <f t="shared" si="4"/>
        <v>0</v>
      </c>
    </row>
    <row r="141" spans="1:5" ht="15">
      <c r="A141" s="227">
        <f t="shared" si="5"/>
        <v>107</v>
      </c>
      <c r="B141" s="228" t="s">
        <v>386</v>
      </c>
      <c r="C141" s="227"/>
      <c r="D141" s="235">
        <v>587</v>
      </c>
      <c r="E141" s="236">
        <f t="shared" si="4"/>
        <v>0</v>
      </c>
    </row>
    <row r="142" spans="1:5" ht="15">
      <c r="A142" s="227">
        <f t="shared" si="5"/>
        <v>108</v>
      </c>
      <c r="B142" s="228" t="s">
        <v>387</v>
      </c>
      <c r="C142" s="227"/>
      <c r="D142" s="235">
        <v>587</v>
      </c>
      <c r="E142" s="236">
        <f t="shared" si="4"/>
        <v>0</v>
      </c>
    </row>
    <row r="143" spans="1:5" ht="15">
      <c r="A143" s="227">
        <f t="shared" si="5"/>
        <v>109</v>
      </c>
      <c r="B143" s="228" t="s">
        <v>388</v>
      </c>
      <c r="C143" s="227"/>
      <c r="D143" s="235">
        <v>587</v>
      </c>
      <c r="E143" s="236">
        <f t="shared" si="4"/>
        <v>0</v>
      </c>
    </row>
    <row r="144" spans="1:5" ht="15">
      <c r="A144" s="227">
        <f t="shared" si="5"/>
        <v>110</v>
      </c>
      <c r="B144" s="228" t="s">
        <v>389</v>
      </c>
      <c r="C144" s="227"/>
      <c r="D144" s="235">
        <v>587</v>
      </c>
      <c r="E144" s="236">
        <f t="shared" si="4"/>
        <v>0</v>
      </c>
    </row>
    <row r="145" spans="1:5" ht="15">
      <c r="A145" s="227">
        <f t="shared" si="5"/>
        <v>111</v>
      </c>
      <c r="B145" s="228" t="s">
        <v>390</v>
      </c>
      <c r="C145" s="227"/>
      <c r="D145" s="235">
        <v>587</v>
      </c>
      <c r="E145" s="236">
        <f t="shared" si="4"/>
        <v>0</v>
      </c>
    </row>
    <row r="146" spans="1:5" ht="15">
      <c r="A146" s="227">
        <f t="shared" si="5"/>
        <v>112</v>
      </c>
      <c r="B146" s="228" t="s">
        <v>391</v>
      </c>
      <c r="C146" s="227"/>
      <c r="D146" s="235">
        <v>587</v>
      </c>
      <c r="E146" s="236">
        <f t="shared" si="4"/>
        <v>0</v>
      </c>
    </row>
    <row r="147" spans="1:5" ht="15">
      <c r="A147" s="227">
        <f t="shared" si="5"/>
        <v>113</v>
      </c>
      <c r="B147" s="228" t="s">
        <v>392</v>
      </c>
      <c r="C147" s="227"/>
      <c r="D147" s="235">
        <v>587</v>
      </c>
      <c r="E147" s="236">
        <f t="shared" si="4"/>
        <v>0</v>
      </c>
    </row>
    <row r="148" spans="1:5" ht="15">
      <c r="A148" s="227">
        <f t="shared" si="5"/>
        <v>114</v>
      </c>
      <c r="B148" s="228" t="s">
        <v>393</v>
      </c>
      <c r="C148" s="227"/>
      <c r="D148" s="235">
        <v>606</v>
      </c>
      <c r="E148" s="236">
        <f t="shared" si="4"/>
        <v>0</v>
      </c>
    </row>
    <row r="149" spans="1:5" ht="15">
      <c r="A149" s="227">
        <f t="shared" si="5"/>
        <v>115</v>
      </c>
      <c r="B149" s="228" t="s">
        <v>394</v>
      </c>
      <c r="C149" s="227"/>
      <c r="D149" s="235">
        <v>850</v>
      </c>
      <c r="E149" s="236">
        <f t="shared" si="4"/>
        <v>0</v>
      </c>
    </row>
    <row r="150" spans="1:5" ht="15">
      <c r="A150" s="227">
        <f t="shared" si="5"/>
        <v>116</v>
      </c>
      <c r="B150" s="228" t="s">
        <v>395</v>
      </c>
      <c r="C150" s="227"/>
      <c r="D150" s="235">
        <v>850</v>
      </c>
      <c r="E150" s="236">
        <f t="shared" si="4"/>
        <v>0</v>
      </c>
    </row>
    <row r="151" spans="1:5" ht="15">
      <c r="A151" s="227">
        <f t="shared" si="5"/>
        <v>117</v>
      </c>
      <c r="B151" s="228" t="s">
        <v>396</v>
      </c>
      <c r="C151" s="227"/>
      <c r="D151" s="235">
        <v>850</v>
      </c>
      <c r="E151" s="236">
        <f t="shared" si="4"/>
        <v>0</v>
      </c>
    </row>
    <row r="152" spans="1:5" ht="15">
      <c r="A152" s="227">
        <f t="shared" si="5"/>
        <v>118</v>
      </c>
      <c r="B152" s="228" t="s">
        <v>397</v>
      </c>
      <c r="C152" s="227"/>
      <c r="D152" s="235">
        <v>850</v>
      </c>
      <c r="E152" s="236">
        <f t="shared" si="4"/>
        <v>0</v>
      </c>
    </row>
    <row r="153" spans="1:5" ht="15">
      <c r="A153" s="227">
        <f t="shared" si="5"/>
        <v>119</v>
      </c>
      <c r="B153" s="228" t="s">
        <v>398</v>
      </c>
      <c r="C153" s="227"/>
      <c r="D153" s="235">
        <v>850</v>
      </c>
      <c r="E153" s="236">
        <f t="shared" si="4"/>
        <v>0</v>
      </c>
    </row>
    <row r="154" spans="1:5" ht="15">
      <c r="A154" s="227">
        <f t="shared" si="5"/>
        <v>120</v>
      </c>
      <c r="B154" s="228" t="s">
        <v>399</v>
      </c>
      <c r="C154" s="227"/>
      <c r="D154" s="235">
        <v>850</v>
      </c>
      <c r="E154" s="236">
        <f t="shared" si="4"/>
        <v>0</v>
      </c>
    </row>
    <row r="155" spans="1:5" ht="15">
      <c r="A155" s="227">
        <f t="shared" si="5"/>
        <v>121</v>
      </c>
      <c r="B155" s="228" t="s">
        <v>400</v>
      </c>
      <c r="C155" s="227"/>
      <c r="D155" s="235">
        <v>850</v>
      </c>
      <c r="E155" s="236">
        <f t="shared" si="4"/>
        <v>0</v>
      </c>
    </row>
    <row r="156" spans="1:5" ht="15">
      <c r="A156" s="227">
        <f t="shared" si="5"/>
        <v>122</v>
      </c>
      <c r="B156" s="228" t="s">
        <v>401</v>
      </c>
      <c r="C156" s="227"/>
      <c r="D156" s="235">
        <v>850</v>
      </c>
      <c r="E156" s="236">
        <f t="shared" si="4"/>
        <v>0</v>
      </c>
    </row>
    <row r="157" spans="1:5" ht="15">
      <c r="A157" s="227">
        <f t="shared" si="5"/>
        <v>123</v>
      </c>
      <c r="B157" s="228" t="s">
        <v>402</v>
      </c>
      <c r="C157" s="227"/>
      <c r="D157" s="235">
        <v>850</v>
      </c>
      <c r="E157" s="236">
        <f t="shared" si="4"/>
        <v>0</v>
      </c>
    </row>
    <row r="158" spans="1:5" ht="15">
      <c r="A158" s="227">
        <f t="shared" si="5"/>
        <v>124</v>
      </c>
      <c r="B158" s="228" t="s">
        <v>403</v>
      </c>
      <c r="C158" s="227"/>
      <c r="D158" s="235">
        <v>850</v>
      </c>
      <c r="E158" s="236">
        <f t="shared" si="4"/>
        <v>0</v>
      </c>
    </row>
    <row r="159" spans="1:5" ht="15">
      <c r="A159" s="227">
        <f t="shared" si="5"/>
        <v>125</v>
      </c>
      <c r="B159" s="228" t="s">
        <v>404</v>
      </c>
      <c r="C159" s="227"/>
      <c r="D159" s="235">
        <v>850</v>
      </c>
      <c r="E159" s="236">
        <f t="shared" si="4"/>
        <v>0</v>
      </c>
    </row>
    <row r="160" spans="1:5" ht="15">
      <c r="A160" s="227">
        <f t="shared" si="5"/>
        <v>126</v>
      </c>
      <c r="B160" s="228" t="s">
        <v>405</v>
      </c>
      <c r="C160" s="227"/>
      <c r="D160" s="235">
        <v>850</v>
      </c>
      <c r="E160" s="236">
        <f t="shared" si="4"/>
        <v>0</v>
      </c>
    </row>
    <row r="161" spans="1:5" ht="15">
      <c r="A161" s="227">
        <f t="shared" si="5"/>
        <v>127</v>
      </c>
      <c r="B161" s="228" t="s">
        <v>406</v>
      </c>
      <c r="C161" s="227"/>
      <c r="D161" s="235">
        <v>850</v>
      </c>
      <c r="E161" s="236">
        <f t="shared" si="4"/>
        <v>0</v>
      </c>
    </row>
    <row r="162" spans="1:5" ht="15">
      <c r="A162" s="227">
        <f t="shared" si="5"/>
        <v>128</v>
      </c>
      <c r="B162" s="228" t="s">
        <v>407</v>
      </c>
      <c r="C162" s="227"/>
      <c r="D162" s="235">
        <v>850</v>
      </c>
      <c r="E162" s="236">
        <f t="shared" si="4"/>
        <v>0</v>
      </c>
    </row>
    <row r="163" spans="1:5" ht="15">
      <c r="A163" s="227">
        <f t="shared" si="5"/>
        <v>129</v>
      </c>
      <c r="B163" s="228" t="s">
        <v>408</v>
      </c>
      <c r="C163" s="227"/>
      <c r="D163" s="235">
        <v>850</v>
      </c>
      <c r="E163" s="236">
        <f t="shared" si="4"/>
        <v>0</v>
      </c>
    </row>
    <row r="164" spans="1:5" ht="15">
      <c r="A164" s="227">
        <f t="shared" si="5"/>
        <v>130</v>
      </c>
      <c r="B164" s="228" t="s">
        <v>409</v>
      </c>
      <c r="C164" s="227"/>
      <c r="D164" s="235">
        <v>850</v>
      </c>
      <c r="E164" s="236">
        <f t="shared" si="4"/>
        <v>0</v>
      </c>
    </row>
    <row r="165" spans="1:5" ht="15">
      <c r="A165" s="227">
        <f t="shared" si="5"/>
        <v>131</v>
      </c>
      <c r="B165" s="228" t="s">
        <v>410</v>
      </c>
      <c r="C165" s="227"/>
      <c r="D165" s="235">
        <v>850</v>
      </c>
      <c r="E165" s="236">
        <f t="shared" si="4"/>
        <v>0</v>
      </c>
    </row>
    <row r="166" spans="1:5" ht="15">
      <c r="A166" s="227">
        <f t="shared" si="5"/>
        <v>132</v>
      </c>
      <c r="B166" s="228" t="s">
        <v>411</v>
      </c>
      <c r="C166" s="227"/>
      <c r="D166" s="235">
        <v>606</v>
      </c>
      <c r="E166" s="236">
        <f t="shared" si="4"/>
        <v>0</v>
      </c>
    </row>
    <row r="167" spans="1:5" ht="15">
      <c r="A167" s="227">
        <f t="shared" si="5"/>
        <v>133</v>
      </c>
      <c r="B167" s="228" t="s">
        <v>412</v>
      </c>
      <c r="C167" s="227"/>
      <c r="D167" s="235">
        <v>850</v>
      </c>
      <c r="E167" s="236">
        <f t="shared" si="4"/>
        <v>0</v>
      </c>
    </row>
    <row r="168" spans="1:5" ht="15">
      <c r="A168" s="227">
        <f t="shared" si="5"/>
        <v>134</v>
      </c>
      <c r="B168" s="228" t="s">
        <v>413</v>
      </c>
      <c r="C168" s="227"/>
      <c r="D168" s="235">
        <v>850</v>
      </c>
      <c r="E168" s="236">
        <f t="shared" si="4"/>
        <v>0</v>
      </c>
    </row>
    <row r="169" spans="1:5" ht="15">
      <c r="A169" s="227">
        <f t="shared" si="5"/>
        <v>135</v>
      </c>
      <c r="B169" s="228" t="s">
        <v>414</v>
      </c>
      <c r="C169" s="227"/>
      <c r="D169" s="235">
        <v>1145</v>
      </c>
      <c r="E169" s="236">
        <f t="shared" si="4"/>
        <v>0</v>
      </c>
    </row>
    <row r="170" spans="1:5" ht="15">
      <c r="A170" s="227">
        <f t="shared" si="5"/>
        <v>136</v>
      </c>
      <c r="B170" s="228" t="s">
        <v>415</v>
      </c>
      <c r="C170" s="227"/>
      <c r="D170" s="235">
        <v>539</v>
      </c>
      <c r="E170" s="236">
        <f t="shared" si="4"/>
        <v>0</v>
      </c>
    </row>
    <row r="171" spans="1:5" ht="15">
      <c r="A171" s="227">
        <f t="shared" si="5"/>
        <v>137</v>
      </c>
      <c r="B171" s="228" t="s">
        <v>416</v>
      </c>
      <c r="C171" s="227"/>
      <c r="D171" s="235">
        <v>539</v>
      </c>
      <c r="E171" s="236">
        <f t="shared" si="4"/>
        <v>0</v>
      </c>
    </row>
    <row r="172" spans="1:5" ht="15">
      <c r="A172" s="227">
        <f t="shared" si="5"/>
        <v>138</v>
      </c>
      <c r="B172" s="228" t="s">
        <v>417</v>
      </c>
      <c r="C172" s="227"/>
      <c r="D172" s="235">
        <v>808</v>
      </c>
      <c r="E172" s="236">
        <f t="shared" si="4"/>
        <v>0</v>
      </c>
    </row>
    <row r="173" spans="1:5" ht="15">
      <c r="A173" s="227">
        <f t="shared" si="5"/>
        <v>139</v>
      </c>
      <c r="B173" s="228" t="s">
        <v>418</v>
      </c>
      <c r="C173" s="227"/>
      <c r="D173" s="235">
        <v>808</v>
      </c>
      <c r="E173" s="236">
        <f t="shared" si="4"/>
        <v>0</v>
      </c>
    </row>
    <row r="174" spans="1:5" ht="15">
      <c r="A174" s="227">
        <f t="shared" si="5"/>
        <v>140</v>
      </c>
      <c r="B174" s="228" t="s">
        <v>419</v>
      </c>
      <c r="C174" s="227"/>
      <c r="D174" s="235">
        <v>808</v>
      </c>
      <c r="E174" s="236">
        <f t="shared" si="4"/>
        <v>0</v>
      </c>
    </row>
    <row r="175" spans="1:5" ht="15">
      <c r="A175" s="227">
        <f t="shared" si="5"/>
        <v>141</v>
      </c>
      <c r="B175" s="228" t="s">
        <v>420</v>
      </c>
      <c r="C175" s="227"/>
      <c r="D175" s="235">
        <v>808</v>
      </c>
      <c r="E175" s="236">
        <f t="shared" si="4"/>
        <v>0</v>
      </c>
    </row>
    <row r="176" spans="1:5" ht="15">
      <c r="A176" s="227">
        <f t="shared" si="5"/>
        <v>142</v>
      </c>
      <c r="B176" s="228" t="s">
        <v>421</v>
      </c>
      <c r="C176" s="227"/>
      <c r="D176" s="235">
        <v>808</v>
      </c>
      <c r="E176" s="236">
        <f t="shared" si="4"/>
        <v>0</v>
      </c>
    </row>
    <row r="177" spans="1:5" ht="15">
      <c r="A177" s="227">
        <f t="shared" si="5"/>
        <v>143</v>
      </c>
      <c r="B177" s="228" t="s">
        <v>422</v>
      </c>
      <c r="C177" s="227"/>
      <c r="D177" s="235">
        <v>808</v>
      </c>
      <c r="E177" s="236">
        <f t="shared" si="4"/>
        <v>0</v>
      </c>
    </row>
    <row r="178" spans="1:5" ht="15">
      <c r="A178" s="227">
        <f t="shared" si="5"/>
        <v>144</v>
      </c>
      <c r="B178" s="228" t="s">
        <v>423</v>
      </c>
      <c r="C178" s="227"/>
      <c r="D178" s="235">
        <v>808</v>
      </c>
      <c r="E178" s="236">
        <f t="shared" si="4"/>
        <v>0</v>
      </c>
    </row>
    <row r="179" spans="1:5" ht="15">
      <c r="A179" s="227">
        <f t="shared" si="5"/>
        <v>145</v>
      </c>
      <c r="B179" s="228" t="s">
        <v>424</v>
      </c>
      <c r="C179" s="227"/>
      <c r="D179" s="235">
        <v>808</v>
      </c>
      <c r="E179" s="236">
        <f t="shared" si="4"/>
        <v>0</v>
      </c>
    </row>
    <row r="180" spans="1:5" ht="15">
      <c r="A180" s="227">
        <f t="shared" si="5"/>
        <v>146</v>
      </c>
      <c r="B180" s="228" t="s">
        <v>425</v>
      </c>
      <c r="C180" s="227"/>
      <c r="D180" s="235">
        <v>539</v>
      </c>
      <c r="E180" s="236">
        <f t="shared" si="4"/>
        <v>0</v>
      </c>
    </row>
    <row r="181" spans="1:5" ht="15">
      <c r="A181" s="227">
        <f t="shared" si="5"/>
        <v>147</v>
      </c>
      <c r="B181" s="228" t="s">
        <v>426</v>
      </c>
      <c r="C181" s="227"/>
      <c r="D181" s="235">
        <v>1078</v>
      </c>
      <c r="E181" s="236">
        <f t="shared" si="4"/>
        <v>0</v>
      </c>
    </row>
    <row r="182" spans="1:5" ht="15">
      <c r="A182" s="227">
        <f t="shared" si="5"/>
        <v>148</v>
      </c>
      <c r="B182" s="228" t="s">
        <v>427</v>
      </c>
      <c r="C182" s="227"/>
      <c r="D182" s="235">
        <v>404</v>
      </c>
      <c r="E182" s="236">
        <f t="shared" si="4"/>
        <v>0</v>
      </c>
    </row>
    <row r="183" spans="1:5" ht="15">
      <c r="A183" s="227">
        <f t="shared" si="5"/>
        <v>149</v>
      </c>
      <c r="B183" s="228" t="s">
        <v>428</v>
      </c>
      <c r="C183" s="227"/>
      <c r="D183" s="235">
        <v>606</v>
      </c>
      <c r="E183" s="236">
        <f t="shared" si="4"/>
        <v>0</v>
      </c>
    </row>
    <row r="184" spans="1:5" ht="15">
      <c r="A184" s="227">
        <f t="shared" si="5"/>
        <v>150</v>
      </c>
      <c r="B184" s="228" t="s">
        <v>429</v>
      </c>
      <c r="C184" s="227"/>
      <c r="D184" s="235">
        <v>850</v>
      </c>
      <c r="E184" s="236">
        <f t="shared" si="4"/>
        <v>0</v>
      </c>
    </row>
    <row r="185" spans="1:5" ht="15">
      <c r="A185" s="227">
        <f t="shared" si="5"/>
        <v>151</v>
      </c>
      <c r="B185" s="228" t="s">
        <v>430</v>
      </c>
      <c r="C185" s="227"/>
      <c r="D185" s="235">
        <v>900</v>
      </c>
      <c r="E185" s="236">
        <f t="shared" si="4"/>
        <v>0</v>
      </c>
    </row>
    <row r="186" spans="1:6" ht="15">
      <c r="A186" s="227">
        <f t="shared" si="5"/>
        <v>152</v>
      </c>
      <c r="B186" s="228" t="s">
        <v>431</v>
      </c>
      <c r="C186" s="227"/>
      <c r="D186" s="235">
        <v>200</v>
      </c>
      <c r="E186" s="236">
        <f t="shared" si="4"/>
        <v>0</v>
      </c>
      <c r="F186" s="156" t="s">
        <v>448</v>
      </c>
    </row>
    <row r="187" spans="1:6" ht="15">
      <c r="A187" s="227">
        <f t="shared" si="5"/>
        <v>153</v>
      </c>
      <c r="B187" s="228" t="s">
        <v>432</v>
      </c>
      <c r="C187" s="227"/>
      <c r="D187" s="235">
        <v>200</v>
      </c>
      <c r="E187" s="236">
        <f t="shared" si="4"/>
        <v>0</v>
      </c>
      <c r="F187" s="156" t="s">
        <v>448</v>
      </c>
    </row>
    <row r="188" spans="1:6" ht="15">
      <c r="A188" s="227">
        <f t="shared" si="5"/>
        <v>154</v>
      </c>
      <c r="B188" s="228" t="s">
        <v>433</v>
      </c>
      <c r="C188" s="227"/>
      <c r="D188" s="235">
        <v>300</v>
      </c>
      <c r="E188" s="236">
        <f t="shared" si="4"/>
        <v>0</v>
      </c>
      <c r="F188" s="156" t="s">
        <v>448</v>
      </c>
    </row>
    <row r="189" spans="1:5" ht="15">
      <c r="A189" s="227"/>
      <c r="B189" s="223" t="s">
        <v>434</v>
      </c>
      <c r="C189" s="227"/>
      <c r="D189" s="235"/>
      <c r="E189" s="236"/>
    </row>
    <row r="190" spans="1:5" ht="15">
      <c r="A190" s="227">
        <v>155</v>
      </c>
      <c r="B190" s="228" t="s">
        <v>435</v>
      </c>
      <c r="C190" s="227"/>
      <c r="D190" s="235">
        <v>606</v>
      </c>
      <c r="E190" s="236">
        <f t="shared" si="4"/>
        <v>0</v>
      </c>
    </row>
    <row r="191" spans="1:5" ht="15">
      <c r="A191" s="227">
        <f t="shared" si="5"/>
        <v>156</v>
      </c>
      <c r="B191" s="228" t="s">
        <v>436</v>
      </c>
      <c r="C191" s="227"/>
      <c r="D191" s="235">
        <v>606</v>
      </c>
      <c r="E191" s="236">
        <f t="shared" si="4"/>
        <v>0</v>
      </c>
    </row>
    <row r="192" spans="1:5" ht="30">
      <c r="A192" s="227">
        <f t="shared" si="5"/>
        <v>157</v>
      </c>
      <c r="B192" s="229" t="s">
        <v>437</v>
      </c>
      <c r="C192" s="227"/>
      <c r="D192" s="235">
        <v>606</v>
      </c>
      <c r="E192" s="236">
        <f t="shared" si="4"/>
        <v>0</v>
      </c>
    </row>
    <row r="193" spans="1:5" ht="30">
      <c r="A193" s="227">
        <f t="shared" si="5"/>
        <v>158</v>
      </c>
      <c r="B193" s="229" t="s">
        <v>438</v>
      </c>
      <c r="C193" s="227"/>
      <c r="D193" s="235">
        <v>606</v>
      </c>
      <c r="E193" s="236">
        <f t="shared" si="4"/>
        <v>0</v>
      </c>
    </row>
    <row r="194" spans="1:5" ht="15">
      <c r="A194" s="227">
        <f t="shared" si="5"/>
        <v>159</v>
      </c>
      <c r="B194" s="228" t="s">
        <v>439</v>
      </c>
      <c r="C194" s="227"/>
      <c r="D194" s="235">
        <v>606</v>
      </c>
      <c r="E194" s="236">
        <f t="shared" si="4"/>
        <v>0</v>
      </c>
    </row>
    <row r="195" spans="1:5" ht="15">
      <c r="A195" s="227">
        <f t="shared" si="5"/>
        <v>160</v>
      </c>
      <c r="B195" s="228" t="s">
        <v>440</v>
      </c>
      <c r="C195" s="227"/>
      <c r="D195" s="235">
        <v>606</v>
      </c>
      <c r="E195" s="236">
        <f t="shared" si="4"/>
        <v>0</v>
      </c>
    </row>
    <row r="196" spans="1:5" ht="15">
      <c r="A196" s="227">
        <f t="shared" si="5"/>
        <v>161</v>
      </c>
      <c r="B196" s="228" t="s">
        <v>441</v>
      </c>
      <c r="C196" s="227"/>
      <c r="D196" s="235">
        <v>606</v>
      </c>
      <c r="E196" s="236">
        <f t="shared" si="4"/>
        <v>0</v>
      </c>
    </row>
    <row r="197" spans="1:5" ht="15">
      <c r="A197" s="227">
        <f t="shared" si="5"/>
        <v>162</v>
      </c>
      <c r="B197" s="228" t="s">
        <v>442</v>
      </c>
      <c r="C197" s="227"/>
      <c r="D197" s="235">
        <v>606</v>
      </c>
      <c r="E197" s="236">
        <f t="shared" si="4"/>
        <v>0</v>
      </c>
    </row>
    <row r="198" spans="1:5" ht="15">
      <c r="A198" s="227">
        <f t="shared" si="5"/>
        <v>163</v>
      </c>
      <c r="B198" s="228" t="s">
        <v>443</v>
      </c>
      <c r="C198" s="227"/>
      <c r="D198" s="235">
        <v>606</v>
      </c>
      <c r="E198" s="236">
        <f t="shared" si="4"/>
        <v>0</v>
      </c>
    </row>
    <row r="199" spans="1:5" ht="15">
      <c r="A199" s="227">
        <f t="shared" si="5"/>
        <v>164</v>
      </c>
      <c r="B199" s="228" t="s">
        <v>444</v>
      </c>
      <c r="C199" s="227"/>
      <c r="D199" s="235">
        <v>606</v>
      </c>
      <c r="E199" s="236">
        <f t="shared" si="4"/>
        <v>0</v>
      </c>
    </row>
    <row r="200" spans="1:5" ht="15">
      <c r="A200" s="227">
        <f t="shared" si="5"/>
        <v>165</v>
      </c>
      <c r="B200" s="228" t="s">
        <v>445</v>
      </c>
      <c r="C200" s="227"/>
      <c r="D200" s="235">
        <v>606</v>
      </c>
      <c r="E200" s="236">
        <f t="shared" si="4"/>
        <v>0</v>
      </c>
    </row>
    <row r="201" spans="1:5" s="221" customFormat="1" ht="15" customHeight="1">
      <c r="A201" s="230"/>
      <c r="B201" s="231" t="s">
        <v>8</v>
      </c>
      <c r="C201" s="232"/>
      <c r="D201" s="237"/>
      <c r="E201" s="238">
        <f>SUM(E2:E200)</f>
        <v>0</v>
      </c>
    </row>
    <row r="202" spans="1:4" s="214" customFormat="1" ht="15" customHeight="1">
      <c r="A202" s="212"/>
      <c r="D202" s="215"/>
    </row>
    <row r="203" spans="1:4" s="214" customFormat="1" ht="32.25" customHeight="1" thickBot="1">
      <c r="A203" s="212"/>
      <c r="B203" s="213" t="s">
        <v>221</v>
      </c>
      <c r="D203" s="215"/>
    </row>
    <row r="204" spans="1:4" s="214" customFormat="1" ht="24" customHeight="1" thickBot="1">
      <c r="A204" s="212"/>
      <c r="B204" s="130"/>
      <c r="C204" s="233"/>
      <c r="D204" s="215"/>
    </row>
  </sheetData>
  <sheetProtection password="DCB6" sheet="1" selectLockedCells="1"/>
  <mergeCells count="2">
    <mergeCell ref="B2:C2"/>
    <mergeCell ref="B3:C3"/>
  </mergeCells>
  <printOptions/>
  <pageMargins left="0.7" right="0.7" top="0.75" bottom="0.75" header="0.3" footer="0.3"/>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rgb="FFFF0000"/>
  </sheetPr>
  <dimension ref="A1:J68"/>
  <sheetViews>
    <sheetView showGridLines="0" zoomScalePageLayoutView="0" workbookViewId="0" topLeftCell="E1">
      <selection activeCell="E1" sqref="A1:IV16384"/>
    </sheetView>
  </sheetViews>
  <sheetFormatPr defaultColWidth="9.140625" defaultRowHeight="12.75"/>
  <cols>
    <col min="1" max="1" width="97.57421875" style="0" hidden="1" customWidth="1"/>
    <col min="2" max="2" width="6.57421875" style="0" hidden="1" customWidth="1"/>
    <col min="3" max="3" width="11.28125" style="10" hidden="1" customWidth="1"/>
    <col min="4" max="4" width="0" style="0" hidden="1" customWidth="1"/>
  </cols>
  <sheetData>
    <row r="1" spans="1:4" ht="12.75">
      <c r="A1" s="3" t="s">
        <v>32</v>
      </c>
      <c r="B1" s="3" t="s">
        <v>12</v>
      </c>
      <c r="C1" s="23" t="s">
        <v>104</v>
      </c>
      <c r="D1" s="7" t="s">
        <v>42</v>
      </c>
    </row>
    <row r="2" spans="1:4" ht="12.75">
      <c r="A2" s="24" t="s">
        <v>33</v>
      </c>
      <c r="B2" s="25">
        <v>30</v>
      </c>
      <c r="C2" s="25">
        <v>30</v>
      </c>
      <c r="D2" s="7" t="s">
        <v>43</v>
      </c>
    </row>
    <row r="3" spans="1:10" ht="12.75">
      <c r="A3" s="24" t="s">
        <v>34</v>
      </c>
      <c r="B3" s="25">
        <v>40</v>
      </c>
      <c r="C3" s="26">
        <v>30</v>
      </c>
      <c r="D3" s="18"/>
      <c r="E3" s="5"/>
      <c r="F3" s="5"/>
      <c r="G3" s="5"/>
      <c r="H3" s="5"/>
      <c r="I3" s="5"/>
      <c r="J3" s="5"/>
    </row>
    <row r="4" spans="1:3" ht="12.75">
      <c r="A4" s="24" t="s">
        <v>204</v>
      </c>
      <c r="B4" s="25">
        <v>13</v>
      </c>
      <c r="C4" s="26">
        <v>35</v>
      </c>
    </row>
    <row r="5" spans="1:3" ht="12.75">
      <c r="A5" s="24" t="s">
        <v>205</v>
      </c>
      <c r="B5" s="25">
        <v>15</v>
      </c>
      <c r="C5" s="26">
        <v>35</v>
      </c>
    </row>
    <row r="6" spans="1:3" ht="12.75">
      <c r="A6" s="24" t="s">
        <v>206</v>
      </c>
      <c r="B6" s="25">
        <v>20</v>
      </c>
      <c r="C6" s="26">
        <v>35</v>
      </c>
    </row>
    <row r="7" spans="1:3" ht="12.75">
      <c r="A7" s="24" t="s">
        <v>35</v>
      </c>
      <c r="B7" s="25">
        <v>11</v>
      </c>
      <c r="C7" s="26">
        <v>30</v>
      </c>
    </row>
    <row r="8" spans="1:3" ht="12.75">
      <c r="A8" s="24" t="s">
        <v>38</v>
      </c>
      <c r="B8" s="25">
        <v>10</v>
      </c>
      <c r="C8" s="26">
        <v>30</v>
      </c>
    </row>
    <row r="9" spans="1:3" ht="12.75">
      <c r="A9" s="24" t="s">
        <v>39</v>
      </c>
      <c r="B9" s="25">
        <v>8</v>
      </c>
      <c r="C9" s="26">
        <v>30</v>
      </c>
    </row>
    <row r="10" spans="1:3" ht="12.75">
      <c r="A10" s="24" t="s">
        <v>200</v>
      </c>
      <c r="B10" s="25">
        <v>7</v>
      </c>
      <c r="C10" s="26">
        <v>30</v>
      </c>
    </row>
    <row r="11" spans="1:3" ht="12.75">
      <c r="A11" s="24" t="s">
        <v>40</v>
      </c>
      <c r="B11" s="25">
        <v>9</v>
      </c>
      <c r="C11" s="26">
        <v>30</v>
      </c>
    </row>
    <row r="12" spans="1:3" ht="12.75">
      <c r="A12" s="24" t="s">
        <v>36</v>
      </c>
      <c r="B12" s="25">
        <v>13</v>
      </c>
      <c r="C12" s="26">
        <v>30</v>
      </c>
    </row>
    <row r="13" spans="1:3" ht="12.75">
      <c r="A13" s="24" t="s">
        <v>37</v>
      </c>
      <c r="B13" s="25">
        <v>13</v>
      </c>
      <c r="C13" s="26">
        <v>30</v>
      </c>
    </row>
    <row r="17" ht="12.75">
      <c r="A17" s="28" t="s">
        <v>112</v>
      </c>
    </row>
    <row r="18" ht="12.75">
      <c r="A18" s="29" t="s">
        <v>160</v>
      </c>
    </row>
    <row r="19" ht="12.75">
      <c r="A19" s="29" t="s">
        <v>159</v>
      </c>
    </row>
    <row r="20" ht="12.75">
      <c r="A20" s="29" t="s">
        <v>108</v>
      </c>
    </row>
    <row r="21" ht="12.75">
      <c r="A21" s="29" t="s">
        <v>109</v>
      </c>
    </row>
    <row r="22" ht="12.75">
      <c r="A22" s="29" t="s">
        <v>110</v>
      </c>
    </row>
    <row r="23" ht="12.75">
      <c r="A23" s="29" t="s">
        <v>111</v>
      </c>
    </row>
    <row r="26" ht="12.75">
      <c r="A26" s="71" t="s">
        <v>126</v>
      </c>
    </row>
    <row r="27" ht="12.75">
      <c r="A27" s="71" t="s">
        <v>127</v>
      </c>
    </row>
    <row r="28" ht="12.75">
      <c r="A28" s="71" t="s">
        <v>128</v>
      </c>
    </row>
    <row r="29" ht="12.75">
      <c r="A29" s="71"/>
    </row>
    <row r="31" spans="1:2" ht="12.75">
      <c r="A31" s="20" t="s">
        <v>100</v>
      </c>
      <c r="B31" s="20">
        <v>30</v>
      </c>
    </row>
    <row r="32" spans="1:2" ht="12.75">
      <c r="A32" s="21" t="s">
        <v>101</v>
      </c>
      <c r="B32" s="20">
        <v>60</v>
      </c>
    </row>
    <row r="33" spans="1:2" ht="12.75">
      <c r="A33" s="20" t="s">
        <v>102</v>
      </c>
      <c r="B33" s="20">
        <v>0</v>
      </c>
    </row>
    <row r="39" spans="1:3" ht="12.75">
      <c r="A39" s="90">
        <v>3</v>
      </c>
      <c r="B39">
        <v>20</v>
      </c>
      <c r="C39" s="10" t="s">
        <v>167</v>
      </c>
    </row>
    <row r="40" spans="1:2" ht="12.75">
      <c r="A40" s="90">
        <v>4</v>
      </c>
      <c r="B40">
        <v>50</v>
      </c>
    </row>
    <row r="41" ht="12.75">
      <c r="A41" s="89"/>
    </row>
    <row r="42" spans="1:3" ht="12.75">
      <c r="A42" s="91" t="s">
        <v>162</v>
      </c>
      <c r="B42">
        <v>20</v>
      </c>
      <c r="C42" s="10" t="s">
        <v>183</v>
      </c>
    </row>
    <row r="43" spans="1:2" ht="12.75">
      <c r="A43" s="91" t="s">
        <v>163</v>
      </c>
      <c r="B43">
        <v>40</v>
      </c>
    </row>
    <row r="44" spans="1:2" ht="12.75">
      <c r="A44" s="91" t="s">
        <v>164</v>
      </c>
      <c r="B44">
        <v>60</v>
      </c>
    </row>
    <row r="45" ht="12.75">
      <c r="A45" s="89"/>
    </row>
    <row r="46" spans="1:3" s="122" customFormat="1" ht="12.75">
      <c r="A46" s="123" t="s">
        <v>165</v>
      </c>
      <c r="B46" s="122">
        <v>20</v>
      </c>
      <c r="C46" s="124" t="s">
        <v>168</v>
      </c>
    </row>
    <row r="47" spans="1:3" s="122" customFormat="1" ht="12.75">
      <c r="A47" s="123" t="s">
        <v>166</v>
      </c>
      <c r="B47" s="122">
        <v>40</v>
      </c>
      <c r="C47" s="124"/>
    </row>
    <row r="48" ht="12.75">
      <c r="A48" s="89"/>
    </row>
    <row r="49" spans="1:3" s="122" customFormat="1" ht="12.75">
      <c r="A49" s="123" t="s">
        <v>165</v>
      </c>
      <c r="B49" s="122">
        <v>20</v>
      </c>
      <c r="C49" s="124" t="s">
        <v>169</v>
      </c>
    </row>
    <row r="50" spans="1:3" s="122" customFormat="1" ht="12.75">
      <c r="A50" s="123" t="s">
        <v>166</v>
      </c>
      <c r="B50" s="122">
        <v>40</v>
      </c>
      <c r="C50" s="124"/>
    </row>
    <row r="51" ht="22.5" customHeight="1">
      <c r="A51" s="89"/>
    </row>
    <row r="52" spans="1:3" s="122" customFormat="1" ht="12.75">
      <c r="A52" s="123" t="s">
        <v>170</v>
      </c>
      <c r="B52" s="122">
        <v>50</v>
      </c>
      <c r="C52" s="124" t="s">
        <v>172</v>
      </c>
    </row>
    <row r="53" spans="1:3" s="122" customFormat="1" ht="12.75">
      <c r="A53" s="123" t="s">
        <v>171</v>
      </c>
      <c r="B53" s="122">
        <v>20</v>
      </c>
      <c r="C53" s="124"/>
    </row>
    <row r="54" ht="12.75">
      <c r="A54" s="89"/>
    </row>
    <row r="55" spans="1:4" ht="12.75">
      <c r="A55" s="125" t="s">
        <v>173</v>
      </c>
      <c r="B55">
        <v>25</v>
      </c>
      <c r="C55" s="10" t="s">
        <v>176</v>
      </c>
      <c r="D55" t="s">
        <v>207</v>
      </c>
    </row>
    <row r="56" spans="1:2" ht="12.75">
      <c r="A56" s="125" t="s">
        <v>174</v>
      </c>
      <c r="B56">
        <v>40</v>
      </c>
    </row>
    <row r="57" spans="1:2" ht="12.75">
      <c r="A57" s="125" t="s">
        <v>175</v>
      </c>
      <c r="B57">
        <v>70</v>
      </c>
    </row>
    <row r="58" ht="12.75">
      <c r="A58" s="89"/>
    </row>
    <row r="59" spans="1:3" ht="12.75">
      <c r="A59" s="92" t="s">
        <v>177</v>
      </c>
      <c r="B59">
        <v>10</v>
      </c>
      <c r="C59" s="10" t="s">
        <v>182</v>
      </c>
    </row>
    <row r="60" spans="1:2" ht="12.75">
      <c r="A60" s="92" t="s">
        <v>178</v>
      </c>
      <c r="B60">
        <v>4</v>
      </c>
    </row>
    <row r="61" spans="1:2" ht="12.75">
      <c r="A61" s="92" t="s">
        <v>179</v>
      </c>
      <c r="B61">
        <v>2</v>
      </c>
    </row>
    <row r="62" spans="1:2" ht="12.75">
      <c r="A62" s="92" t="s">
        <v>180</v>
      </c>
      <c r="B62">
        <v>2</v>
      </c>
    </row>
    <row r="63" spans="1:2" ht="12.75">
      <c r="A63" s="92" t="s">
        <v>181</v>
      </c>
      <c r="B63">
        <v>2</v>
      </c>
    </row>
    <row r="65" spans="1:3" ht="12.75">
      <c r="A65" s="126" t="s">
        <v>184</v>
      </c>
      <c r="B65">
        <v>5</v>
      </c>
      <c r="C65" s="10" t="s">
        <v>187</v>
      </c>
    </row>
    <row r="66" spans="1:2" ht="12.75">
      <c r="A66" s="126" t="s">
        <v>208</v>
      </c>
      <c r="B66">
        <v>1</v>
      </c>
    </row>
    <row r="67" spans="1:2" ht="12.75">
      <c r="A67" s="126" t="s">
        <v>185</v>
      </c>
      <c r="B67">
        <v>15</v>
      </c>
    </row>
    <row r="68" spans="1:2" ht="12.75">
      <c r="A68" s="126" t="s">
        <v>186</v>
      </c>
      <c r="B68">
        <v>20</v>
      </c>
    </row>
  </sheetData>
  <sheetProtection password="DCB6" sheet="1" selectLockedCells="1"/>
  <autoFilter ref="A1:C13"/>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dc:creator>
  <cp:keywords/>
  <dc:description/>
  <cp:lastModifiedBy>Liliana Giuglea</cp:lastModifiedBy>
  <cp:lastPrinted>2023-06-07T12:54:54Z</cp:lastPrinted>
  <dcterms:created xsi:type="dcterms:W3CDTF">2008-03-28T09:49:17Z</dcterms:created>
  <dcterms:modified xsi:type="dcterms:W3CDTF">2023-06-12T07:13:01Z</dcterms:modified>
  <cp:category/>
  <cp:version/>
  <cp:contentType/>
  <cp:contentStatus/>
</cp:coreProperties>
</file>