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<sst xmlns="http://schemas.openxmlformats.org/spreadsheetml/2006/main" count="93" uniqueCount="45">
  <si>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DRG</t>
  </si>
  <si>
    <t>CRONICI</t>
  </si>
  <si>
    <t>Spitalizare de zi</t>
  </si>
  <si>
    <t>FIN.in ERP</t>
  </si>
  <si>
    <t>Valoarea contractata trim I 2020</t>
  </si>
  <si>
    <t>Valoarea realizata validata trim I 2020</t>
  </si>
  <si>
    <t>Valoarea de decontat trim I 2020</t>
  </si>
  <si>
    <t>TOTAL FIN PT. TRIM I 2020</t>
  </si>
  <si>
    <t>Contrct-Finantat</t>
  </si>
  <si>
    <t>FIN ANTERIOR SIUI</t>
  </si>
  <si>
    <t>FIN ANTERIOR + FIN ERP</t>
  </si>
  <si>
    <t>DECONT REG ( IAN - FEB )</t>
  </si>
  <si>
    <t>CONTRACT APRILIE</t>
  </si>
  <si>
    <t>CONTRACT MAI</t>
  </si>
  <si>
    <t>CONTRACT IUNIE</t>
  </si>
  <si>
    <t>CONTRACT IULIE</t>
  </si>
  <si>
    <t>CONTRACT AUGUST</t>
  </si>
  <si>
    <t>CONTRACT SEPT</t>
  </si>
  <si>
    <t>CONTRACT OCT</t>
  </si>
  <si>
    <t>CONTRACT NOV</t>
  </si>
  <si>
    <t>BR01</t>
  </si>
  <si>
    <t>BR07</t>
  </si>
  <si>
    <t>BR09</t>
  </si>
  <si>
    <t>BR10</t>
  </si>
  <si>
    <t>Spit zi</t>
  </si>
  <si>
    <t xml:space="preserve"> CAS BR.</t>
  </si>
  <si>
    <t>CONTRACT DEC</t>
  </si>
  <si>
    <t>BR05</t>
  </si>
  <si>
    <t>TOTAL</t>
  </si>
  <si>
    <t>ATI  TRIM I si II 2021</t>
  </si>
  <si>
    <t>CONTRACT - DECONT</t>
  </si>
  <si>
    <t>CONTRACT-FINANTARE</t>
  </si>
  <si>
    <t>DECONT-FINANTARE</t>
  </si>
  <si>
    <t>DERULARE CONTRACT 2022</t>
  </si>
  <si>
    <t>CONTRACTARI UNITATI SANITARE AN 2022</t>
  </si>
  <si>
    <t>TOTAL CONTRACT IAN 2022</t>
  </si>
  <si>
    <t>TOTAL CONTRACT FEB 2022</t>
  </si>
  <si>
    <t>TOTAL CONTRACT MAR 2022</t>
  </si>
  <si>
    <t>TOTAL CONTRACT AN  2022</t>
  </si>
  <si>
    <t>inclus</t>
  </si>
  <si>
    <t>302425 inclus</t>
  </si>
  <si>
    <t>ATI 2022inclus</t>
  </si>
  <si>
    <t>TOTAL DECONTURI VALIDATE AN 2022</t>
  </si>
  <si>
    <t>TOTAL FIN AN 2022</t>
  </si>
  <si>
    <t>FINALA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</si>
</sst>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TimesRomanR"/>
      <family val="0"/>
    </font>
    <font>
      <sz val="12"/>
      <color indexed="8"/>
      <name val="TimesRomanR"/>
      <family val="0"/>
    </font>
    <font>
      <sz val="12"/>
      <name val="TimesRomanR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imesRomanR"/>
      <family val="0"/>
    </font>
    <font>
      <sz val="8"/>
      <name val="TimesRomanR"/>
      <family val="0"/>
    </font>
    <font>
      <b/>
      <sz val="8"/>
      <name val="TimesRomanR"/>
      <family val="0"/>
    </font>
    <font>
      <sz val="8"/>
      <color indexed="10"/>
      <name val="Arial"/>
      <family val="0"/>
    </font>
    <font>
      <sz val="8"/>
      <color indexed="8"/>
      <name val="Arial"/>
      <family val="2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24" borderId="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4" fillId="0" borderId="10" xfId="65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4" fillId="0" borderId="10" xfId="65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/>
    </xf>
    <xf numFmtId="4" fontId="27" fillId="24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23" fillId="0" borderId="12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3" fontId="22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22" fillId="0" borderId="0" xfId="0" applyFont="1" applyAlignment="1">
      <alignment horizontal="left"/>
    </xf>
    <xf numFmtId="4" fontId="18" fillId="0" borderId="12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4" fillId="0" borderId="0" xfId="65" applyNumberFormat="1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0" xfId="48"/>
    <cellStyle name="Comma0 2" xfId="49"/>
    <cellStyle name="Comma0_CENTRALIZARE INGRIJIRI  25.03.2015" xfId="50"/>
    <cellStyle name="Currency" xfId="51"/>
    <cellStyle name="Currency [0]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 6" xfId="66"/>
    <cellStyle name="Normal 2_Calcule  spitale an 2015 11.02.2015" xfId="67"/>
    <cellStyle name="Normal 3" xfId="68"/>
    <cellStyle name="Normal 3 2" xfId="69"/>
    <cellStyle name="Normal 3_INFLUENTE CA" xfId="70"/>
    <cellStyle name="Normal 4" xfId="71"/>
    <cellStyle name="Normal 4 2" xfId="72"/>
    <cellStyle name="Normal 4_Buget spitale an 2015  25.03.2015 ch pers ian.2015 " xfId="73"/>
    <cellStyle name="Normal 5" xfId="74"/>
    <cellStyle name="Normal 5 2" xfId="75"/>
    <cellStyle name="Normal 6" xfId="76"/>
    <cellStyle name="Normal 7" xfId="77"/>
    <cellStyle name="Note" xfId="78"/>
    <cellStyle name="Note 2" xfId="79"/>
    <cellStyle name="Output" xfId="80"/>
    <cellStyle name="Percent" xfId="81"/>
    <cellStyle name="Percent 2" xfId="82"/>
    <cellStyle name="Percent 3" xfId="83"/>
    <cellStyle name="Style 1" xfId="84"/>
    <cellStyle name="Style 1 2" xfId="85"/>
    <cellStyle name="Style 1_Buget spitale an 2015  25.03.2015 ch pers ian.2015 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70"/>
  <sheetViews>
    <sheetView tabSelected="1" workbookViewId="0" topLeftCell="B7">
      <selection activeCell="AC41" sqref="AC41"/>
    </sheetView>
  </sheetViews>
  <sheetFormatPr defaultColWidth="9.140625" defaultRowHeight="12.75"/>
  <cols>
    <col min="1" max="1" width="2.140625" style="0" hidden="1" customWidth="1"/>
    <col min="2" max="2" width="6.421875" style="0" customWidth="1"/>
    <col min="3" max="3" width="5.28125" style="0" hidden="1" customWidth="1"/>
    <col min="4" max="11" width="9.140625" style="0" hidden="1" customWidth="1"/>
    <col min="12" max="12" width="10.8515625" style="0" customWidth="1"/>
    <col min="13" max="13" width="10.57421875" style="0" customWidth="1"/>
    <col min="14" max="15" width="10.7109375" style="0" customWidth="1"/>
    <col min="16" max="19" width="10.57421875" style="0" customWidth="1"/>
    <col min="20" max="20" width="8.00390625" style="0" hidden="1" customWidth="1"/>
    <col min="21" max="21" width="7.421875" style="0" hidden="1" customWidth="1"/>
    <col min="22" max="22" width="7.28125" style="0" hidden="1" customWidth="1"/>
    <col min="23" max="23" width="7.140625" style="0" hidden="1" customWidth="1"/>
    <col min="24" max="26" width="10.7109375" style="0" customWidth="1"/>
    <col min="27" max="27" width="10.57421875" style="0" customWidth="1"/>
    <col min="28" max="30" width="11.57421875" style="0" customWidth="1"/>
    <col min="31" max="31" width="12.7109375" style="0" customWidth="1"/>
    <col min="32" max="33" width="12.57421875" style="0" customWidth="1"/>
    <col min="34" max="34" width="12.7109375" style="0" customWidth="1"/>
    <col min="35" max="35" width="13.7109375" style="0" customWidth="1"/>
    <col min="36" max="36" width="13.421875" style="0" bestFit="1" customWidth="1"/>
  </cols>
  <sheetData>
    <row r="1" ht="1.5" customHeight="1"/>
    <row r="2" ht="1.5" customHeight="1"/>
    <row r="3" ht="27.75" customHeight="1"/>
    <row r="4" spans="12:36" ht="12.75">
      <c r="L4" s="11" t="s">
        <v>34</v>
      </c>
      <c r="M4" s="11"/>
      <c r="N4" s="11"/>
      <c r="O4" s="11"/>
      <c r="P4" s="11"/>
      <c r="AB4" t="s">
        <v>44</v>
      </c>
      <c r="AC4" s="3"/>
      <c r="AF4" s="11" t="s">
        <v>33</v>
      </c>
      <c r="AG4" s="11"/>
      <c r="AH4" s="11"/>
      <c r="AI4" s="11"/>
      <c r="AJ4" s="11" t="s">
        <v>44</v>
      </c>
    </row>
    <row r="5" spans="1:36" ht="51.75" customHeight="1">
      <c r="A5" s="1"/>
      <c r="B5" s="12"/>
      <c r="C5" s="12" t="s">
        <v>4</v>
      </c>
      <c r="D5" s="12" t="s">
        <v>5</v>
      </c>
      <c r="E5" s="12" t="s">
        <v>6</v>
      </c>
      <c r="F5" s="13" t="s">
        <v>3</v>
      </c>
      <c r="G5" s="13" t="s">
        <v>7</v>
      </c>
      <c r="H5" s="13" t="s">
        <v>8</v>
      </c>
      <c r="I5" s="12" t="s">
        <v>9</v>
      </c>
      <c r="J5" s="12" t="s">
        <v>10</v>
      </c>
      <c r="K5" s="12" t="s">
        <v>11</v>
      </c>
      <c r="L5" s="14" t="s">
        <v>35</v>
      </c>
      <c r="M5" s="14" t="s">
        <v>36</v>
      </c>
      <c r="N5" s="14" t="s">
        <v>37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5" t="s">
        <v>19</v>
      </c>
      <c r="W5" s="15" t="s">
        <v>26</v>
      </c>
      <c r="X5" s="15" t="s">
        <v>17</v>
      </c>
      <c r="Y5" s="15" t="s">
        <v>18</v>
      </c>
      <c r="Z5" s="15" t="s">
        <v>19</v>
      </c>
      <c r="AA5" s="15" t="s">
        <v>26</v>
      </c>
      <c r="AB5" s="15" t="s">
        <v>38</v>
      </c>
      <c r="AC5" s="45"/>
      <c r="AD5" s="12"/>
      <c r="AE5" s="15" t="s">
        <v>38</v>
      </c>
      <c r="AF5" s="44" t="s">
        <v>42</v>
      </c>
      <c r="AG5" s="15" t="s">
        <v>43</v>
      </c>
      <c r="AH5" s="15" t="s">
        <v>30</v>
      </c>
      <c r="AI5" s="65" t="s">
        <v>31</v>
      </c>
      <c r="AJ5" s="15" t="s">
        <v>32</v>
      </c>
    </row>
    <row r="6" spans="1:36" ht="18.75" customHeight="1">
      <c r="A6" s="2">
        <v>1</v>
      </c>
      <c r="B6" s="16" t="s">
        <v>20</v>
      </c>
      <c r="C6" s="17">
        <v>23686844.78</v>
      </c>
      <c r="D6" s="17">
        <v>23258104.63</v>
      </c>
      <c r="E6" s="17">
        <v>21919969.63</v>
      </c>
      <c r="F6" s="17">
        <v>1237991.09</v>
      </c>
      <c r="G6" s="17">
        <v>23157960.72</v>
      </c>
      <c r="H6" s="17">
        <v>528884.0600000024</v>
      </c>
      <c r="I6" s="17">
        <v>21898912.85</v>
      </c>
      <c r="J6" s="17">
        <v>23136903.94</v>
      </c>
      <c r="K6" s="17">
        <v>21056.78</v>
      </c>
      <c r="L6" s="18">
        <f aca="true" t="shared" si="0" ref="L6:AA6">L7+L8+L9</f>
        <v>8537720.36</v>
      </c>
      <c r="M6" s="18">
        <f t="shared" si="0"/>
        <v>8537720.36</v>
      </c>
      <c r="N6" s="18">
        <f t="shared" si="0"/>
        <v>8537720.36</v>
      </c>
      <c r="O6" s="18">
        <f t="shared" si="0"/>
        <v>8452319.33</v>
      </c>
      <c r="P6" s="18">
        <f t="shared" si="0"/>
        <v>8149894.329999999</v>
      </c>
      <c r="Q6" s="18">
        <f t="shared" si="0"/>
        <v>8149894.329999999</v>
      </c>
      <c r="R6" s="18">
        <f t="shared" si="0"/>
        <v>8452319.33</v>
      </c>
      <c r="S6" s="18">
        <f t="shared" si="0"/>
        <v>8149894.329999999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8149894.329999999</v>
      </c>
      <c r="Y6" s="18">
        <f t="shared" si="0"/>
        <v>8577268.73</v>
      </c>
      <c r="Z6" s="18">
        <f t="shared" si="0"/>
        <v>8274843.7299999995</v>
      </c>
      <c r="AA6" s="18">
        <f t="shared" si="0"/>
        <v>8575114.43</v>
      </c>
      <c r="AB6" s="17">
        <f>L6+M6+N6+O6+P6+Q6+R6+S6+X6+Y6+Z6+AA6</f>
        <v>100544603.94999999</v>
      </c>
      <c r="AC6" s="32"/>
      <c r="AD6" s="16" t="s">
        <v>20</v>
      </c>
      <c r="AE6" s="17">
        <f>AE7+AE8+AE9</f>
        <v>100544603.94999999</v>
      </c>
      <c r="AF6" s="17">
        <f>AF7+AF8+AF9</f>
        <v>71350496.56</v>
      </c>
      <c r="AG6" s="17">
        <f>AG7+AG8+AG9</f>
        <v>100544603.95</v>
      </c>
      <c r="AH6" s="17">
        <f>AE6-AF6</f>
        <v>29194107.389999986</v>
      </c>
      <c r="AI6" s="47">
        <f>AE6-AG6</f>
        <v>0</v>
      </c>
      <c r="AJ6" s="47">
        <f>AF6-AG6</f>
        <v>-29194107.39</v>
      </c>
    </row>
    <row r="7" spans="1:36" ht="12.75">
      <c r="A7" s="1"/>
      <c r="B7" s="20" t="s">
        <v>0</v>
      </c>
      <c r="C7" s="19">
        <v>17464636.8</v>
      </c>
      <c r="D7" s="19">
        <v>18190120.41</v>
      </c>
      <c r="E7" s="19">
        <v>16851985.41</v>
      </c>
      <c r="F7" s="17">
        <v>612382.71</v>
      </c>
      <c r="G7" s="17">
        <v>17464368.12</v>
      </c>
      <c r="H7" s="21">
        <v>268.679999999702</v>
      </c>
      <c r="I7" s="19">
        <v>16851859.94</v>
      </c>
      <c r="J7" s="17">
        <v>17464242.650000002</v>
      </c>
      <c r="K7" s="22">
        <v>125.47</v>
      </c>
      <c r="L7" s="18">
        <v>6481421.1</v>
      </c>
      <c r="M7" s="18">
        <v>6481421.1</v>
      </c>
      <c r="N7" s="18">
        <v>6481421.1</v>
      </c>
      <c r="O7" s="23">
        <v>6446488.6</v>
      </c>
      <c r="P7" s="23">
        <v>6144063.6</v>
      </c>
      <c r="Q7" s="23">
        <v>6144063.6</v>
      </c>
      <c r="R7" s="23">
        <v>6446488.6</v>
      </c>
      <c r="S7" s="23">
        <v>6144063.6</v>
      </c>
      <c r="T7" s="24"/>
      <c r="U7" s="24"/>
      <c r="V7" s="24"/>
      <c r="W7" s="24"/>
      <c r="X7" s="23">
        <v>6144063.6</v>
      </c>
      <c r="Y7" s="24">
        <v>6571438</v>
      </c>
      <c r="Z7" s="24">
        <v>6269013</v>
      </c>
      <c r="AA7" s="24">
        <v>6569283.7</v>
      </c>
      <c r="AB7" s="17">
        <f>L7+M7+N7+O7+P7+Q7+R7+S7+X7+Y7+Z7+AA7</f>
        <v>76323229.60000001</v>
      </c>
      <c r="AC7" s="32"/>
      <c r="AD7" s="20" t="s">
        <v>0</v>
      </c>
      <c r="AE7" s="17">
        <v>76323229.6</v>
      </c>
      <c r="AF7" s="18">
        <v>56992867.72</v>
      </c>
      <c r="AG7" s="22">
        <v>83888460.93</v>
      </c>
      <c r="AH7" s="17">
        <f aca="true" t="shared" si="1" ref="AH7:AH32">AE7-AF7</f>
        <v>19330361.879999995</v>
      </c>
      <c r="AI7" s="47">
        <f aca="true" t="shared" si="2" ref="AI7:AI32">AE7-AG7</f>
        <v>-7565231.330000013</v>
      </c>
      <c r="AJ7" s="47">
        <f aca="true" t="shared" si="3" ref="AJ7:AJ32">AF7-AG7</f>
        <v>-26895593.21000001</v>
      </c>
    </row>
    <row r="8" spans="1:36" ht="12.75">
      <c r="A8" s="1"/>
      <c r="B8" s="20" t="s">
        <v>1</v>
      </c>
      <c r="C8" s="19">
        <v>1740657.65</v>
      </c>
      <c r="D8" s="19">
        <v>1336395.66</v>
      </c>
      <c r="E8" s="19">
        <v>1336395.66</v>
      </c>
      <c r="F8" s="17">
        <v>62264.41</v>
      </c>
      <c r="G8" s="17">
        <v>1398660.07</v>
      </c>
      <c r="H8" s="17">
        <v>341997.58</v>
      </c>
      <c r="I8" s="19">
        <v>1335710.27</v>
      </c>
      <c r="J8" s="17">
        <v>1397974.68</v>
      </c>
      <c r="K8" s="17">
        <v>685.39</v>
      </c>
      <c r="L8" s="18">
        <v>562527.46</v>
      </c>
      <c r="M8" s="18">
        <v>562527.46</v>
      </c>
      <c r="N8" s="18">
        <v>562527.46</v>
      </c>
      <c r="O8" s="18">
        <v>512058.93</v>
      </c>
      <c r="P8" s="18">
        <v>512058.93</v>
      </c>
      <c r="Q8" s="18">
        <v>512058.93</v>
      </c>
      <c r="R8" s="18">
        <v>512058.93</v>
      </c>
      <c r="S8" s="18">
        <v>512058.93</v>
      </c>
      <c r="T8" s="24"/>
      <c r="U8" s="24"/>
      <c r="V8" s="24"/>
      <c r="W8" s="24"/>
      <c r="X8" s="18">
        <v>512058.93</v>
      </c>
      <c r="Y8" s="24">
        <v>512058.93</v>
      </c>
      <c r="Z8" s="24">
        <v>512058.93</v>
      </c>
      <c r="AA8" s="24">
        <v>512058.93</v>
      </c>
      <c r="AB8" s="17">
        <f aca="true" t="shared" si="4" ref="AB8:AB30">L8+M8+N8+O8+P8+Q8+R8+S8+X8+Y8+Z8+AA8</f>
        <v>6296112.749999999</v>
      </c>
      <c r="AC8" s="32"/>
      <c r="AD8" s="20" t="s">
        <v>1</v>
      </c>
      <c r="AE8" s="17">
        <v>6296112.75</v>
      </c>
      <c r="AF8" s="18">
        <v>3997598.57</v>
      </c>
      <c r="AG8" s="17">
        <v>6296112.75</v>
      </c>
      <c r="AH8" s="17">
        <f t="shared" si="1"/>
        <v>2298514.18</v>
      </c>
      <c r="AI8" s="47">
        <f t="shared" si="2"/>
        <v>0</v>
      </c>
      <c r="AJ8" s="47">
        <f t="shared" si="3"/>
        <v>-2298514.18</v>
      </c>
    </row>
    <row r="9" spans="1:36" ht="12.75">
      <c r="A9" s="1"/>
      <c r="B9" s="20" t="s">
        <v>24</v>
      </c>
      <c r="C9" s="19">
        <v>4481550.33</v>
      </c>
      <c r="D9" s="19">
        <v>3731588.56</v>
      </c>
      <c r="E9" s="19">
        <v>3731588.56</v>
      </c>
      <c r="F9" s="17">
        <v>563343.97</v>
      </c>
      <c r="G9" s="17">
        <v>4294932.53</v>
      </c>
      <c r="H9" s="17">
        <v>186617.8</v>
      </c>
      <c r="I9" s="19">
        <v>3711342.64</v>
      </c>
      <c r="J9" s="17">
        <v>4274686.61</v>
      </c>
      <c r="K9" s="17">
        <v>20245.92</v>
      </c>
      <c r="L9" s="18">
        <v>1493771.8</v>
      </c>
      <c r="M9" s="18">
        <v>1493771.8</v>
      </c>
      <c r="N9" s="18">
        <v>1493771.8</v>
      </c>
      <c r="O9" s="18">
        <v>1493771.8</v>
      </c>
      <c r="P9" s="18">
        <v>1493771.8</v>
      </c>
      <c r="Q9" s="18">
        <v>1493771.8</v>
      </c>
      <c r="R9" s="18">
        <v>1493771.8</v>
      </c>
      <c r="S9" s="18">
        <v>1493771.8</v>
      </c>
      <c r="T9" s="24"/>
      <c r="U9" s="24"/>
      <c r="V9" s="24"/>
      <c r="W9" s="24"/>
      <c r="X9" s="18">
        <v>1493771.8</v>
      </c>
      <c r="Y9" s="24">
        <v>1493771.8</v>
      </c>
      <c r="Z9" s="24">
        <v>1493771.8</v>
      </c>
      <c r="AA9" s="24">
        <v>1493771.8</v>
      </c>
      <c r="AB9" s="17">
        <f t="shared" si="4"/>
        <v>17925261.600000005</v>
      </c>
      <c r="AC9" s="32"/>
      <c r="AD9" s="20" t="s">
        <v>24</v>
      </c>
      <c r="AE9" s="17">
        <v>17925261.6</v>
      </c>
      <c r="AF9" s="18">
        <v>10360030.27</v>
      </c>
      <c r="AG9" s="17">
        <v>10360030.27</v>
      </c>
      <c r="AH9" s="17">
        <f t="shared" si="1"/>
        <v>7565231.330000002</v>
      </c>
      <c r="AI9" s="47">
        <f t="shared" si="2"/>
        <v>7565231.330000002</v>
      </c>
      <c r="AJ9" s="47">
        <f t="shared" si="3"/>
        <v>0</v>
      </c>
    </row>
    <row r="10" spans="1:36" ht="19.5" customHeight="1">
      <c r="A10" s="2">
        <v>2</v>
      </c>
      <c r="B10" s="25" t="s">
        <v>27</v>
      </c>
      <c r="C10" s="26">
        <v>1278722.3</v>
      </c>
      <c r="D10" s="26">
        <v>1184186.58</v>
      </c>
      <c r="E10" s="26">
        <v>1089239.39</v>
      </c>
      <c r="F10" s="17">
        <v>145325.92</v>
      </c>
      <c r="G10" s="17">
        <v>1234565.31</v>
      </c>
      <c r="H10" s="17">
        <v>44156.99000000022</v>
      </c>
      <c r="I10" s="26">
        <v>1066397.63</v>
      </c>
      <c r="J10" s="17">
        <v>1211723.55</v>
      </c>
      <c r="K10" s="17">
        <v>22841.76</v>
      </c>
      <c r="L10" s="18">
        <f>L11+L12+L13</f>
        <v>383939.9</v>
      </c>
      <c r="M10" s="18">
        <f>M11+M12+M13</f>
        <v>373641.17000000004</v>
      </c>
      <c r="N10" s="18">
        <f>N11+N12+N13</f>
        <v>390965.53</v>
      </c>
      <c r="O10" s="18">
        <f>O11+O12+O13</f>
        <v>394709.71</v>
      </c>
      <c r="P10" s="17">
        <f aca="true" t="shared" si="5" ref="P10:Z10">P11+P12+P13</f>
        <v>380857.14</v>
      </c>
      <c r="Q10" s="17">
        <f t="shared" si="5"/>
        <v>456543.58</v>
      </c>
      <c r="R10" s="17">
        <f t="shared" si="5"/>
        <v>341722.36</v>
      </c>
      <c r="S10" s="17">
        <f t="shared" si="5"/>
        <v>382010.5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>
        <f t="shared" si="5"/>
        <v>0</v>
      </c>
      <c r="X10" s="17">
        <f t="shared" si="5"/>
        <v>454302.9</v>
      </c>
      <c r="Y10" s="17">
        <f t="shared" si="5"/>
        <v>408627.43000000005</v>
      </c>
      <c r="Z10" s="17">
        <f t="shared" si="5"/>
        <v>485456.64</v>
      </c>
      <c r="AA10" s="17">
        <f>AA11+AA12+AA13</f>
        <v>456771.58</v>
      </c>
      <c r="AB10" s="17">
        <f t="shared" si="4"/>
        <v>4909548.44</v>
      </c>
      <c r="AC10" s="32"/>
      <c r="AD10" s="25" t="s">
        <v>27</v>
      </c>
      <c r="AE10" s="17">
        <f>AE11+AE12+AE13</f>
        <v>4909548.44</v>
      </c>
      <c r="AF10" s="17">
        <f>AF11+AF12+AF13</f>
        <v>3698179.51</v>
      </c>
      <c r="AG10" s="17">
        <f>AG11+AG12+AG13</f>
        <v>4893938.62</v>
      </c>
      <c r="AH10" s="17">
        <f t="shared" si="1"/>
        <v>1211368.9300000006</v>
      </c>
      <c r="AI10" s="47">
        <f t="shared" si="2"/>
        <v>15609.820000000298</v>
      </c>
      <c r="AJ10" s="47">
        <f t="shared" si="3"/>
        <v>-1195759.1100000003</v>
      </c>
    </row>
    <row r="11" spans="1:36" ht="12.75">
      <c r="A11" s="1"/>
      <c r="B11" s="20" t="s">
        <v>0</v>
      </c>
      <c r="C11" s="19">
        <v>735392.52</v>
      </c>
      <c r="D11" s="19">
        <v>695806.62</v>
      </c>
      <c r="E11" s="19">
        <v>678650.75</v>
      </c>
      <c r="F11" s="17">
        <v>56695.16</v>
      </c>
      <c r="G11" s="17">
        <v>735345.91</v>
      </c>
      <c r="H11" s="21">
        <v>46.60999999998603</v>
      </c>
      <c r="I11" s="19">
        <v>656597.29</v>
      </c>
      <c r="J11" s="17">
        <v>713292.45</v>
      </c>
      <c r="K11" s="22">
        <v>22053.46</v>
      </c>
      <c r="L11" s="18">
        <v>251800.94</v>
      </c>
      <c r="M11" s="18">
        <v>247772.14</v>
      </c>
      <c r="N11" s="18">
        <v>231656.88</v>
      </c>
      <c r="O11" s="19">
        <v>263887.4</v>
      </c>
      <c r="P11" s="19">
        <v>227628.06</v>
      </c>
      <c r="Q11" s="19">
        <v>271945.02</v>
      </c>
      <c r="R11" s="19">
        <v>157123.8</v>
      </c>
      <c r="S11" s="19">
        <v>197411.94</v>
      </c>
      <c r="T11" s="24"/>
      <c r="U11" s="24"/>
      <c r="V11" s="24"/>
      <c r="W11" s="24"/>
      <c r="X11" s="19">
        <v>271945.02</v>
      </c>
      <c r="Y11" s="19">
        <v>207483.98</v>
      </c>
      <c r="Z11" s="24">
        <v>271945.02</v>
      </c>
      <c r="AA11" s="24">
        <v>271945.02</v>
      </c>
      <c r="AB11" s="17">
        <f t="shared" si="4"/>
        <v>2872545.22</v>
      </c>
      <c r="AC11" s="32"/>
      <c r="AD11" s="20" t="s">
        <v>0</v>
      </c>
      <c r="AE11" s="17">
        <v>2872545.22</v>
      </c>
      <c r="AF11" s="18">
        <v>1667939.74</v>
      </c>
      <c r="AG11" s="17">
        <v>2863141.4</v>
      </c>
      <c r="AH11" s="17">
        <f t="shared" si="1"/>
        <v>1204605.4800000002</v>
      </c>
      <c r="AI11" s="47">
        <f t="shared" si="2"/>
        <v>9403.820000000298</v>
      </c>
      <c r="AJ11" s="47">
        <f t="shared" si="3"/>
        <v>-1195201.66</v>
      </c>
    </row>
    <row r="12" spans="1:36" ht="12.75">
      <c r="A12" s="1"/>
      <c r="B12" s="20" t="s">
        <v>1</v>
      </c>
      <c r="C12" s="19">
        <v>283217.6</v>
      </c>
      <c r="D12" s="19">
        <v>201292.11</v>
      </c>
      <c r="E12" s="19">
        <v>201292.11</v>
      </c>
      <c r="F12" s="17">
        <v>37869.42</v>
      </c>
      <c r="G12" s="17">
        <v>239161.53</v>
      </c>
      <c r="H12" s="17">
        <v>44056.06999999995</v>
      </c>
      <c r="I12" s="19">
        <v>200506.88</v>
      </c>
      <c r="J12" s="17">
        <v>238376.3</v>
      </c>
      <c r="K12" s="17">
        <v>785.23</v>
      </c>
      <c r="L12" s="18">
        <v>43889.51</v>
      </c>
      <c r="M12" s="18">
        <v>37619.58</v>
      </c>
      <c r="N12" s="18">
        <v>71059.2</v>
      </c>
      <c r="O12" s="19">
        <v>42572.86</v>
      </c>
      <c r="P12" s="19">
        <v>64979.63</v>
      </c>
      <c r="Q12" s="19">
        <v>96349.11</v>
      </c>
      <c r="R12" s="19">
        <v>96349.11</v>
      </c>
      <c r="S12" s="19">
        <v>96349.11</v>
      </c>
      <c r="T12" s="24"/>
      <c r="U12" s="24"/>
      <c r="V12" s="24"/>
      <c r="W12" s="24"/>
      <c r="X12" s="19">
        <v>94108.43</v>
      </c>
      <c r="Y12" s="19">
        <v>96349.11</v>
      </c>
      <c r="Z12" s="24">
        <v>96349.11</v>
      </c>
      <c r="AA12" s="24">
        <v>96349.11</v>
      </c>
      <c r="AB12" s="17">
        <f t="shared" si="4"/>
        <v>932323.87</v>
      </c>
      <c r="AC12" s="32"/>
      <c r="AD12" s="20" t="s">
        <v>1</v>
      </c>
      <c r="AE12" s="17">
        <v>932323.87</v>
      </c>
      <c r="AF12" s="18">
        <v>597915.73</v>
      </c>
      <c r="AG12" s="17">
        <v>926516.41</v>
      </c>
      <c r="AH12" s="17">
        <f t="shared" si="1"/>
        <v>334408.14</v>
      </c>
      <c r="AI12" s="47">
        <f t="shared" si="2"/>
        <v>5807.459999999963</v>
      </c>
      <c r="AJ12" s="47">
        <f t="shared" si="3"/>
        <v>-328600.68000000005</v>
      </c>
    </row>
    <row r="13" spans="1:36" ht="12.75">
      <c r="A13" s="1"/>
      <c r="B13" s="20" t="s">
        <v>24</v>
      </c>
      <c r="C13" s="19">
        <v>260112.18</v>
      </c>
      <c r="D13" s="19">
        <v>287087.85</v>
      </c>
      <c r="E13" s="19">
        <v>209296.53</v>
      </c>
      <c r="F13" s="17">
        <v>50761.34</v>
      </c>
      <c r="G13" s="17">
        <v>260057.87</v>
      </c>
      <c r="H13" s="21">
        <v>54.30999999999767</v>
      </c>
      <c r="I13" s="19">
        <v>209293.46</v>
      </c>
      <c r="J13" s="17">
        <v>260054.8</v>
      </c>
      <c r="K13" s="22">
        <v>3.07</v>
      </c>
      <c r="L13" s="18">
        <v>88249.45</v>
      </c>
      <c r="M13" s="18">
        <v>88249.45</v>
      </c>
      <c r="N13" s="18">
        <v>88249.45</v>
      </c>
      <c r="O13" s="19">
        <v>88249.45</v>
      </c>
      <c r="P13" s="19">
        <v>88249.45</v>
      </c>
      <c r="Q13" s="19">
        <v>88249.45</v>
      </c>
      <c r="R13" s="19">
        <v>88249.45</v>
      </c>
      <c r="S13" s="19">
        <v>88249.45</v>
      </c>
      <c r="T13" s="24"/>
      <c r="U13" s="24"/>
      <c r="V13" s="24"/>
      <c r="W13" s="24"/>
      <c r="X13" s="19">
        <v>88249.45</v>
      </c>
      <c r="Y13" s="19">
        <v>104794.34</v>
      </c>
      <c r="Z13" s="24">
        <v>117162.51</v>
      </c>
      <c r="AA13" s="24">
        <v>88477.45</v>
      </c>
      <c r="AB13" s="17">
        <f t="shared" si="4"/>
        <v>1104679.3499999999</v>
      </c>
      <c r="AC13" s="32"/>
      <c r="AD13" s="20" t="s">
        <v>24</v>
      </c>
      <c r="AE13" s="17">
        <v>1104679.35</v>
      </c>
      <c r="AF13" s="18">
        <v>1432324.04</v>
      </c>
      <c r="AG13" s="22">
        <v>1104280.81</v>
      </c>
      <c r="AH13" s="17">
        <f t="shared" si="1"/>
        <v>-327644.68999999994</v>
      </c>
      <c r="AI13" s="47">
        <f t="shared" si="2"/>
        <v>398.54000000003725</v>
      </c>
      <c r="AJ13" s="47">
        <f t="shared" si="3"/>
        <v>328043.23</v>
      </c>
    </row>
    <row r="14" spans="1:36" ht="12.75">
      <c r="A14" s="2">
        <v>3</v>
      </c>
      <c r="B14" s="16" t="s">
        <v>21</v>
      </c>
      <c r="C14" s="17">
        <v>4195946.84</v>
      </c>
      <c r="D14" s="17">
        <v>4188615.84</v>
      </c>
      <c r="E14" s="17">
        <v>4137883.94</v>
      </c>
      <c r="F14" s="17">
        <v>16866.4</v>
      </c>
      <c r="G14" s="17">
        <v>4154750.34</v>
      </c>
      <c r="H14" s="17">
        <v>41196.500000000466</v>
      </c>
      <c r="I14" s="17">
        <v>4136226.77</v>
      </c>
      <c r="J14" s="17">
        <v>4153093.17</v>
      </c>
      <c r="K14" s="17">
        <v>1657.17</v>
      </c>
      <c r="L14" s="18">
        <f>L15+L16+L17</f>
        <v>1459572.71</v>
      </c>
      <c r="M14" s="18">
        <f>M15+M16+M17</f>
        <v>1404771.71</v>
      </c>
      <c r="N14" s="18">
        <f>N15+N16+N17</f>
        <v>1482192.45</v>
      </c>
      <c r="O14" s="18">
        <f>O15+O16+O17</f>
        <v>1530052.81</v>
      </c>
      <c r="P14" s="18">
        <f>P15+P16+P17</f>
        <v>1608193.73</v>
      </c>
      <c r="Q14" s="17">
        <f aca="true" t="shared" si="6" ref="Q14:Z14">Q15+Q16+Q17</f>
        <v>1540334.51</v>
      </c>
      <c r="R14" s="17">
        <f t="shared" si="6"/>
        <v>1542390.85</v>
      </c>
      <c r="S14" s="17">
        <f t="shared" si="6"/>
        <v>1567066.93</v>
      </c>
      <c r="T14" s="17">
        <f t="shared" si="6"/>
        <v>0</v>
      </c>
      <c r="U14" s="17">
        <f t="shared" si="6"/>
        <v>0</v>
      </c>
      <c r="V14" s="17">
        <f t="shared" si="6"/>
        <v>0</v>
      </c>
      <c r="W14" s="17">
        <f t="shared" si="6"/>
        <v>0</v>
      </c>
      <c r="X14" s="17">
        <f t="shared" si="6"/>
        <v>1569123.27</v>
      </c>
      <c r="Y14" s="17">
        <f t="shared" si="6"/>
        <v>1563344.5699999998</v>
      </c>
      <c r="Z14" s="17">
        <f t="shared" si="6"/>
        <v>1563401.5699999998</v>
      </c>
      <c r="AA14" s="17">
        <f>AA15+AA16+AA17</f>
        <v>1558841.5699999998</v>
      </c>
      <c r="AB14" s="17">
        <f t="shared" si="4"/>
        <v>18389286.68</v>
      </c>
      <c r="AC14" s="32"/>
      <c r="AD14" s="16" t="s">
        <v>21</v>
      </c>
      <c r="AE14" s="17">
        <f>AE15+AE16+AE17</f>
        <v>18389286.68</v>
      </c>
      <c r="AF14" s="17">
        <f>AF15+AF16+AF17</f>
        <v>18816107.07</v>
      </c>
      <c r="AG14" s="17">
        <f>AG15+AG16+AG17</f>
        <v>18288174.93</v>
      </c>
      <c r="AH14" s="17">
        <f t="shared" si="1"/>
        <v>-426820.3900000006</v>
      </c>
      <c r="AI14" s="47">
        <f t="shared" si="2"/>
        <v>101111.75</v>
      </c>
      <c r="AJ14" s="47">
        <f t="shared" si="3"/>
        <v>527932.1400000006</v>
      </c>
    </row>
    <row r="15" spans="1:36" ht="12.75">
      <c r="A15" s="1"/>
      <c r="B15" s="20" t="s">
        <v>0</v>
      </c>
      <c r="C15" s="19">
        <v>1476196.58</v>
      </c>
      <c r="D15" s="19">
        <v>1492420.13</v>
      </c>
      <c r="E15" s="19">
        <v>1464966.99</v>
      </c>
      <c r="F15" s="17">
        <v>10355.48</v>
      </c>
      <c r="G15" s="17">
        <v>1475322.47</v>
      </c>
      <c r="H15" s="21">
        <v>874.1100000001024</v>
      </c>
      <c r="I15" s="19">
        <v>1464185.58</v>
      </c>
      <c r="J15" s="17">
        <v>1474541.06</v>
      </c>
      <c r="K15" s="22">
        <v>781.41</v>
      </c>
      <c r="L15" s="18">
        <v>538761.08</v>
      </c>
      <c r="M15" s="18">
        <v>516141.35</v>
      </c>
      <c r="N15" s="18">
        <v>561380.82</v>
      </c>
      <c r="O15" s="19">
        <v>618958.34</v>
      </c>
      <c r="P15" s="19">
        <v>697099.26</v>
      </c>
      <c r="Q15" s="19">
        <v>629240.04</v>
      </c>
      <c r="R15" s="19">
        <v>631296.38</v>
      </c>
      <c r="S15" s="19">
        <v>655972.46</v>
      </c>
      <c r="T15" s="24"/>
      <c r="U15" s="24"/>
      <c r="V15" s="24"/>
      <c r="W15" s="24"/>
      <c r="X15" s="19">
        <v>658028.8</v>
      </c>
      <c r="Y15" s="24">
        <v>647747.1</v>
      </c>
      <c r="Z15" s="24">
        <v>647747.1</v>
      </c>
      <c r="AA15" s="24">
        <v>647747.1</v>
      </c>
      <c r="AB15" s="17">
        <f t="shared" si="4"/>
        <v>7450119.829999998</v>
      </c>
      <c r="AC15" s="32"/>
      <c r="AD15" s="20" t="s">
        <v>0</v>
      </c>
      <c r="AE15" s="17">
        <v>7450119.83</v>
      </c>
      <c r="AF15" s="18">
        <v>7433073.81</v>
      </c>
      <c r="AG15" s="17">
        <v>7369577.17</v>
      </c>
      <c r="AH15" s="17">
        <f t="shared" si="1"/>
        <v>17046.020000000484</v>
      </c>
      <c r="AI15" s="47">
        <f t="shared" si="2"/>
        <v>80542.66000000015</v>
      </c>
      <c r="AJ15" s="47">
        <f t="shared" si="3"/>
        <v>63496.639999999665</v>
      </c>
    </row>
    <row r="16" spans="1:36" ht="12.75">
      <c r="A16" s="1"/>
      <c r="B16" s="20" t="s">
        <v>1</v>
      </c>
      <c r="C16" s="19">
        <v>2600050.26</v>
      </c>
      <c r="D16" s="19">
        <v>2567831.71</v>
      </c>
      <c r="E16" s="19">
        <v>2559657.95</v>
      </c>
      <c r="F16" s="17">
        <v>69.92</v>
      </c>
      <c r="G16" s="17">
        <v>2559727.87</v>
      </c>
      <c r="H16" s="17">
        <v>40322.39000000013</v>
      </c>
      <c r="I16" s="19">
        <v>2558782.19</v>
      </c>
      <c r="J16" s="17">
        <v>2558852.11</v>
      </c>
      <c r="K16" s="17">
        <v>875.76</v>
      </c>
      <c r="L16" s="18">
        <v>880911.63</v>
      </c>
      <c r="M16" s="18">
        <v>848730.36</v>
      </c>
      <c r="N16" s="18">
        <v>880911.63</v>
      </c>
      <c r="O16" s="19">
        <v>871194.47</v>
      </c>
      <c r="P16" s="19">
        <v>871194.47</v>
      </c>
      <c r="Q16" s="19">
        <v>871194.47</v>
      </c>
      <c r="R16" s="19">
        <v>871194.47</v>
      </c>
      <c r="S16" s="19">
        <v>871194.47</v>
      </c>
      <c r="T16" s="24"/>
      <c r="U16" s="24"/>
      <c r="V16" s="24"/>
      <c r="W16" s="24"/>
      <c r="X16" s="19">
        <v>871194.47</v>
      </c>
      <c r="Y16" s="24">
        <v>871194.47</v>
      </c>
      <c r="Z16" s="24">
        <v>871194.47</v>
      </c>
      <c r="AA16" s="24">
        <v>871194.47</v>
      </c>
      <c r="AB16" s="17">
        <f t="shared" si="4"/>
        <v>10451303.85</v>
      </c>
      <c r="AC16" s="32"/>
      <c r="AD16" s="20" t="s">
        <v>1</v>
      </c>
      <c r="AE16" s="17">
        <v>10451303.85</v>
      </c>
      <c r="AF16" s="17">
        <v>10888330.26</v>
      </c>
      <c r="AG16" s="17">
        <v>10443673.76</v>
      </c>
      <c r="AH16" s="17">
        <f t="shared" si="1"/>
        <v>-437026.41000000015</v>
      </c>
      <c r="AI16" s="47">
        <f t="shared" si="2"/>
        <v>7630.089999999851</v>
      </c>
      <c r="AJ16" s="47">
        <f t="shared" si="3"/>
        <v>444656.5</v>
      </c>
    </row>
    <row r="17" spans="1:36" ht="12.75">
      <c r="A17" s="1"/>
      <c r="B17" s="20" t="s">
        <v>24</v>
      </c>
      <c r="C17" s="19">
        <v>119700</v>
      </c>
      <c r="D17" s="19">
        <v>128364</v>
      </c>
      <c r="E17" s="19">
        <v>113259</v>
      </c>
      <c r="F17" s="17">
        <v>6441</v>
      </c>
      <c r="G17" s="17">
        <v>119700</v>
      </c>
      <c r="H17" s="21">
        <v>0</v>
      </c>
      <c r="I17" s="19">
        <v>113259</v>
      </c>
      <c r="J17" s="17">
        <v>119700</v>
      </c>
      <c r="K17" s="22">
        <v>0</v>
      </c>
      <c r="L17" s="18">
        <v>39900</v>
      </c>
      <c r="M17" s="18">
        <v>39900</v>
      </c>
      <c r="N17" s="18">
        <v>39900</v>
      </c>
      <c r="O17" s="27">
        <v>39900</v>
      </c>
      <c r="P17" s="27">
        <v>39900</v>
      </c>
      <c r="Q17" s="27">
        <v>39900</v>
      </c>
      <c r="R17" s="27">
        <v>39900</v>
      </c>
      <c r="S17" s="27">
        <v>39900</v>
      </c>
      <c r="T17" s="24"/>
      <c r="U17" s="24"/>
      <c r="V17" s="24"/>
      <c r="W17" s="24"/>
      <c r="X17" s="27">
        <v>39900</v>
      </c>
      <c r="Y17" s="24">
        <v>44403</v>
      </c>
      <c r="Z17" s="24">
        <v>44460</v>
      </c>
      <c r="AA17" s="24">
        <v>39900</v>
      </c>
      <c r="AB17" s="17">
        <f t="shared" si="4"/>
        <v>487863</v>
      </c>
      <c r="AC17" s="32"/>
      <c r="AD17" s="20" t="s">
        <v>24</v>
      </c>
      <c r="AE17" s="17">
        <v>487863</v>
      </c>
      <c r="AF17" s="18">
        <v>494703</v>
      </c>
      <c r="AG17" s="17">
        <v>474924</v>
      </c>
      <c r="AH17" s="17">
        <f t="shared" si="1"/>
        <v>-6840</v>
      </c>
      <c r="AI17" s="47">
        <f t="shared" si="2"/>
        <v>12939</v>
      </c>
      <c r="AJ17" s="47">
        <f t="shared" si="3"/>
        <v>19779</v>
      </c>
    </row>
    <row r="18" spans="1:36" ht="14.25" customHeight="1">
      <c r="A18" s="2">
        <v>4</v>
      </c>
      <c r="B18" s="25" t="s">
        <v>22</v>
      </c>
      <c r="C18" s="26">
        <v>2638191.34</v>
      </c>
      <c r="D18" s="26">
        <v>2450487.04</v>
      </c>
      <c r="E18" s="26">
        <v>2393325.08</v>
      </c>
      <c r="F18" s="17">
        <v>169370.04</v>
      </c>
      <c r="G18" s="17">
        <v>2562695.12</v>
      </c>
      <c r="H18" s="17">
        <v>75496.2200000002</v>
      </c>
      <c r="I18" s="26">
        <v>2360269.15</v>
      </c>
      <c r="J18" s="17">
        <v>2529639.19</v>
      </c>
      <c r="K18" s="17">
        <v>33055.93</v>
      </c>
      <c r="L18" s="18">
        <f>L19+L20+L21</f>
        <v>788411.75</v>
      </c>
      <c r="M18" s="18">
        <f>M19+M20+M21</f>
        <v>866725.8300000001</v>
      </c>
      <c r="N18" s="18">
        <f>N19+N20+N21</f>
        <v>991885.98</v>
      </c>
      <c r="O18" s="18">
        <f>O19+O20+O21</f>
        <v>980854.74</v>
      </c>
      <c r="P18" s="17">
        <f aca="true" t="shared" si="7" ref="P18:Z18">P19+P20+P21</f>
        <v>980854.74</v>
      </c>
      <c r="Q18" s="17">
        <f t="shared" si="7"/>
        <v>980854.74</v>
      </c>
      <c r="R18" s="17">
        <f t="shared" si="7"/>
        <v>980854.74</v>
      </c>
      <c r="S18" s="17">
        <f t="shared" si="7"/>
        <v>980854.74</v>
      </c>
      <c r="T18" s="17">
        <f t="shared" si="7"/>
        <v>0</v>
      </c>
      <c r="U18" s="17">
        <f t="shared" si="7"/>
        <v>0</v>
      </c>
      <c r="V18" s="17">
        <f t="shared" si="7"/>
        <v>0</v>
      </c>
      <c r="W18" s="17">
        <f t="shared" si="7"/>
        <v>0</v>
      </c>
      <c r="X18" s="17">
        <f t="shared" si="7"/>
        <v>980854.74</v>
      </c>
      <c r="Y18" s="17">
        <f t="shared" si="7"/>
        <v>980854.76</v>
      </c>
      <c r="Z18" s="17">
        <f t="shared" si="7"/>
        <v>980854.74</v>
      </c>
      <c r="AA18" s="17">
        <f>AA19+AA20+AA21</f>
        <v>980854.74</v>
      </c>
      <c r="AB18" s="17">
        <f t="shared" si="4"/>
        <v>11474716.24</v>
      </c>
      <c r="AC18" s="32"/>
      <c r="AD18" s="25" t="s">
        <v>22</v>
      </c>
      <c r="AE18" s="17">
        <f>AE19+AE20+AE21</f>
        <v>11474716.239999998</v>
      </c>
      <c r="AF18" s="17">
        <f>AF19+AF20+AF21</f>
        <v>5118414.14</v>
      </c>
      <c r="AG18" s="17">
        <f>AG19+AG20+AG21</f>
        <v>11179645.860000001</v>
      </c>
      <c r="AH18" s="17">
        <f t="shared" si="1"/>
        <v>6356302.099999999</v>
      </c>
      <c r="AI18" s="47">
        <f t="shared" si="2"/>
        <v>295070.3799999971</v>
      </c>
      <c r="AJ18" s="47">
        <f t="shared" si="3"/>
        <v>-6061231.720000002</v>
      </c>
    </row>
    <row r="19" spans="1:36" ht="12.75">
      <c r="A19" s="1"/>
      <c r="B19" s="20" t="s">
        <v>0</v>
      </c>
      <c r="C19" s="19">
        <v>161630.04</v>
      </c>
      <c r="D19" s="19">
        <v>74324.11</v>
      </c>
      <c r="E19" s="19">
        <v>74324.11</v>
      </c>
      <c r="F19" s="17">
        <v>32648.9</v>
      </c>
      <c r="G19" s="17">
        <v>106973.01</v>
      </c>
      <c r="H19" s="17">
        <v>54657.03</v>
      </c>
      <c r="I19" s="19">
        <v>74324.11</v>
      </c>
      <c r="J19" s="17">
        <v>106973.01</v>
      </c>
      <c r="K19" s="17">
        <v>0</v>
      </c>
      <c r="L19" s="18">
        <v>49301.54</v>
      </c>
      <c r="M19" s="18">
        <v>49301.54</v>
      </c>
      <c r="N19" s="18">
        <v>49301.54</v>
      </c>
      <c r="O19" s="28">
        <v>33817.5</v>
      </c>
      <c r="P19" s="28">
        <v>33817.5</v>
      </c>
      <c r="Q19" s="28">
        <v>33817.5</v>
      </c>
      <c r="R19" s="28">
        <v>33817.5</v>
      </c>
      <c r="S19" s="28">
        <v>33817.5</v>
      </c>
      <c r="T19" s="24"/>
      <c r="U19" s="24"/>
      <c r="V19" s="24"/>
      <c r="W19" s="24"/>
      <c r="X19" s="28">
        <v>33817.5</v>
      </c>
      <c r="Y19" s="28">
        <v>33817.5</v>
      </c>
      <c r="Z19" s="24">
        <v>33817.5</v>
      </c>
      <c r="AA19" s="24">
        <v>33817.5</v>
      </c>
      <c r="AB19" s="17">
        <f t="shared" si="4"/>
        <v>452262.12</v>
      </c>
      <c r="AC19" s="32"/>
      <c r="AD19" s="20" t="s">
        <v>0</v>
      </c>
      <c r="AE19" s="17">
        <v>452262.12</v>
      </c>
      <c r="AF19" s="18">
        <v>111543.84</v>
      </c>
      <c r="AG19" s="17">
        <v>456271.55</v>
      </c>
      <c r="AH19" s="17">
        <f t="shared" si="1"/>
        <v>340718.28</v>
      </c>
      <c r="AI19" s="47">
        <f t="shared" si="2"/>
        <v>-4009.429999999993</v>
      </c>
      <c r="AJ19" s="47">
        <f t="shared" si="3"/>
        <v>-344727.70999999996</v>
      </c>
    </row>
    <row r="20" spans="1:36" ht="12.75">
      <c r="A20" s="1"/>
      <c r="B20" s="20" t="s">
        <v>1</v>
      </c>
      <c r="C20" s="19">
        <v>2396653.5</v>
      </c>
      <c r="D20" s="19">
        <v>2239357.69</v>
      </c>
      <c r="E20" s="19">
        <v>2239357.69</v>
      </c>
      <c r="F20" s="17">
        <v>136596.75</v>
      </c>
      <c r="G20" s="17">
        <v>2375954.44</v>
      </c>
      <c r="H20" s="17">
        <v>20699.060000000056</v>
      </c>
      <c r="I20" s="19">
        <v>2206235.36</v>
      </c>
      <c r="J20" s="17">
        <v>2342832.11</v>
      </c>
      <c r="K20" s="22">
        <v>33122.33</v>
      </c>
      <c r="L20" s="18">
        <v>655334.78</v>
      </c>
      <c r="M20" s="18">
        <v>702232.62</v>
      </c>
      <c r="N20" s="18">
        <v>826162.13</v>
      </c>
      <c r="O20" s="19">
        <v>830614.93</v>
      </c>
      <c r="P20" s="19">
        <v>830614.93</v>
      </c>
      <c r="Q20" s="19">
        <v>830614.93</v>
      </c>
      <c r="R20" s="19">
        <v>830614.93</v>
      </c>
      <c r="S20" s="19">
        <v>830614.93</v>
      </c>
      <c r="T20" s="24"/>
      <c r="U20" s="24"/>
      <c r="V20" s="24"/>
      <c r="W20" s="24"/>
      <c r="X20" s="19">
        <v>830614.93</v>
      </c>
      <c r="Y20" s="19">
        <v>830614.95</v>
      </c>
      <c r="Z20" s="24">
        <v>830614.93</v>
      </c>
      <c r="AA20" s="24">
        <v>830614.93</v>
      </c>
      <c r="AB20" s="17">
        <f t="shared" si="4"/>
        <v>9659263.92</v>
      </c>
      <c r="AC20" s="32"/>
      <c r="AD20" s="20" t="s">
        <v>1</v>
      </c>
      <c r="AE20" s="17">
        <v>9659263.92</v>
      </c>
      <c r="AF20" s="18">
        <v>3930199.86</v>
      </c>
      <c r="AG20" s="17">
        <v>9651334.34</v>
      </c>
      <c r="AH20" s="17">
        <f t="shared" si="1"/>
        <v>5729064.0600000005</v>
      </c>
      <c r="AI20" s="47">
        <f t="shared" si="2"/>
        <v>7929.5800000000745</v>
      </c>
      <c r="AJ20" s="47">
        <f t="shared" si="3"/>
        <v>-5721134.48</v>
      </c>
    </row>
    <row r="21" spans="1:36" ht="12.75">
      <c r="A21" s="1"/>
      <c r="B21" s="20" t="s">
        <v>24</v>
      </c>
      <c r="C21" s="19">
        <v>79907.8</v>
      </c>
      <c r="D21" s="19">
        <v>136805.24</v>
      </c>
      <c r="E21" s="19">
        <v>79643.28</v>
      </c>
      <c r="F21" s="17">
        <v>124.39</v>
      </c>
      <c r="G21" s="17">
        <v>79767.67</v>
      </c>
      <c r="H21" s="21">
        <v>140.13000000000466</v>
      </c>
      <c r="I21" s="19">
        <v>79709.68</v>
      </c>
      <c r="J21" s="17">
        <v>79834.07</v>
      </c>
      <c r="K21" s="22">
        <v>-66.4</v>
      </c>
      <c r="L21" s="18">
        <v>83775.43</v>
      </c>
      <c r="M21" s="18">
        <v>115191.67</v>
      </c>
      <c r="N21" s="18">
        <v>116422.31</v>
      </c>
      <c r="O21" s="19">
        <v>116422.31</v>
      </c>
      <c r="P21" s="19">
        <v>116422.31</v>
      </c>
      <c r="Q21" s="19">
        <v>116422.31</v>
      </c>
      <c r="R21" s="19">
        <v>116422.31</v>
      </c>
      <c r="S21" s="19">
        <v>116422.31</v>
      </c>
      <c r="T21" s="24"/>
      <c r="U21" s="24"/>
      <c r="V21" s="24"/>
      <c r="W21" s="24"/>
      <c r="X21" s="19">
        <v>116422.31</v>
      </c>
      <c r="Y21" s="19">
        <v>116422.31</v>
      </c>
      <c r="Z21" s="24">
        <v>116422.31</v>
      </c>
      <c r="AA21" s="24">
        <v>116422.31</v>
      </c>
      <c r="AB21" s="17">
        <f t="shared" si="4"/>
        <v>1363190.2000000004</v>
      </c>
      <c r="AC21" s="32"/>
      <c r="AD21" s="20" t="s">
        <v>24</v>
      </c>
      <c r="AE21" s="17">
        <v>1363190.2</v>
      </c>
      <c r="AF21" s="18">
        <v>1076670.44</v>
      </c>
      <c r="AG21" s="17">
        <v>1072039.97</v>
      </c>
      <c r="AH21" s="17">
        <f t="shared" si="1"/>
        <v>286519.76</v>
      </c>
      <c r="AI21" s="47">
        <f t="shared" si="2"/>
        <v>291150.23</v>
      </c>
      <c r="AJ21" s="47">
        <f t="shared" si="3"/>
        <v>4630.469999999972</v>
      </c>
    </row>
    <row r="22" spans="1:36" ht="12.75">
      <c r="A22" s="2">
        <v>5</v>
      </c>
      <c r="B22" s="25" t="s">
        <v>23</v>
      </c>
      <c r="C22" s="26">
        <v>956582.13</v>
      </c>
      <c r="D22" s="26">
        <v>808575.32</v>
      </c>
      <c r="E22" s="26">
        <v>778415.96</v>
      </c>
      <c r="F22" s="17">
        <v>38447.08</v>
      </c>
      <c r="G22" s="17">
        <v>816863.04</v>
      </c>
      <c r="H22" s="17">
        <v>139719.09</v>
      </c>
      <c r="I22" s="26">
        <v>774174.8</v>
      </c>
      <c r="J22" s="17">
        <v>812621.88</v>
      </c>
      <c r="K22" s="17">
        <v>4241.16</v>
      </c>
      <c r="L22" s="18">
        <f>L23+L24+L25</f>
        <v>457587.16000000003</v>
      </c>
      <c r="M22" s="18">
        <f>M23+M24+M25</f>
        <v>457587.16000000003</v>
      </c>
      <c r="N22" s="18">
        <f>N23+N24+N25</f>
        <v>457587.16000000003</v>
      </c>
      <c r="O22" s="18">
        <f>O23+O24+O25</f>
        <v>651907.16</v>
      </c>
      <c r="P22" s="18">
        <f>P23+P24+P25</f>
        <v>842307.1599999999</v>
      </c>
      <c r="Q22" s="17">
        <f aca="true" t="shared" si="8" ref="Q22:Z22">Q23+Q24+Q25</f>
        <v>807867.1599999999</v>
      </c>
      <c r="R22" s="17">
        <f t="shared" si="8"/>
        <v>805907.1599999999</v>
      </c>
      <c r="S22" s="17">
        <f t="shared" si="8"/>
        <v>822987.1599999999</v>
      </c>
      <c r="T22" s="17">
        <f t="shared" si="8"/>
        <v>0</v>
      </c>
      <c r="U22" s="17">
        <f t="shared" si="8"/>
        <v>0</v>
      </c>
      <c r="V22" s="17">
        <f t="shared" si="8"/>
        <v>0</v>
      </c>
      <c r="W22" s="17">
        <f t="shared" si="8"/>
        <v>0</v>
      </c>
      <c r="X22" s="17">
        <f t="shared" si="8"/>
        <v>865547.1599999999</v>
      </c>
      <c r="Y22" s="17">
        <f t="shared" si="8"/>
        <v>893827.1599999999</v>
      </c>
      <c r="Z22" s="17">
        <f t="shared" si="8"/>
        <v>912307.1599999999</v>
      </c>
      <c r="AA22" s="17">
        <f>AA23+AA24+AA25</f>
        <v>862467.1599999999</v>
      </c>
      <c r="AB22" s="17">
        <f t="shared" si="4"/>
        <v>8837885.92</v>
      </c>
      <c r="AC22" s="32"/>
      <c r="AD22" s="25" t="s">
        <v>23</v>
      </c>
      <c r="AE22" s="17">
        <f>AE23+AE24+AE25</f>
        <v>8837885.92</v>
      </c>
      <c r="AF22" s="17">
        <f>AF23+AF24+AF25</f>
        <v>9724872.5</v>
      </c>
      <c r="AG22" s="17">
        <f>AG23+AG24+AG25</f>
        <v>8836332.4</v>
      </c>
      <c r="AH22" s="17">
        <f t="shared" si="1"/>
        <v>-886986.5800000001</v>
      </c>
      <c r="AI22" s="47">
        <f t="shared" si="2"/>
        <v>1553.519999999553</v>
      </c>
      <c r="AJ22" s="47">
        <f t="shared" si="3"/>
        <v>888540.0999999996</v>
      </c>
    </row>
    <row r="23" spans="1:36" ht="12.75">
      <c r="A23" s="1"/>
      <c r="B23" s="20" t="s">
        <v>0</v>
      </c>
      <c r="C23" s="19">
        <v>0</v>
      </c>
      <c r="D23" s="19">
        <v>0</v>
      </c>
      <c r="E23" s="19">
        <v>0</v>
      </c>
      <c r="F23" s="17">
        <v>0</v>
      </c>
      <c r="G23" s="17">
        <v>0</v>
      </c>
      <c r="H23" s="17">
        <v>0</v>
      </c>
      <c r="I23" s="19">
        <v>0</v>
      </c>
      <c r="J23" s="17">
        <v>0</v>
      </c>
      <c r="K23" s="17">
        <v>0</v>
      </c>
      <c r="L23" s="18">
        <v>0</v>
      </c>
      <c r="M23" s="18">
        <v>0</v>
      </c>
      <c r="N23" s="18">
        <v>0</v>
      </c>
      <c r="O23" s="19">
        <v>0</v>
      </c>
      <c r="P23" s="24">
        <v>0</v>
      </c>
      <c r="Q23" s="24">
        <v>0</v>
      </c>
      <c r="R23" s="24">
        <v>0</v>
      </c>
      <c r="S23" s="24">
        <v>0</v>
      </c>
      <c r="T23" s="24"/>
      <c r="U23" s="24"/>
      <c r="V23" s="24"/>
      <c r="W23" s="24"/>
      <c r="X23" s="24">
        <v>0</v>
      </c>
      <c r="Y23" s="24">
        <v>0</v>
      </c>
      <c r="Z23" s="24">
        <v>0</v>
      </c>
      <c r="AA23" s="24">
        <v>0</v>
      </c>
      <c r="AB23" s="17">
        <f t="shared" si="4"/>
        <v>0</v>
      </c>
      <c r="AC23" s="32"/>
      <c r="AD23" s="20" t="s">
        <v>0</v>
      </c>
      <c r="AE23" s="17">
        <v>0</v>
      </c>
      <c r="AF23" s="18">
        <v>0</v>
      </c>
      <c r="AG23" s="17">
        <v>0</v>
      </c>
      <c r="AH23" s="17">
        <f t="shared" si="1"/>
        <v>0</v>
      </c>
      <c r="AI23" s="47">
        <f t="shared" si="2"/>
        <v>0</v>
      </c>
      <c r="AJ23" s="47">
        <f t="shared" si="3"/>
        <v>0</v>
      </c>
    </row>
    <row r="24" spans="1:36" ht="12.75">
      <c r="A24" s="1"/>
      <c r="B24" s="20" t="s">
        <v>1</v>
      </c>
      <c r="C24" s="19">
        <v>640415.16</v>
      </c>
      <c r="D24" s="19">
        <v>665390.88</v>
      </c>
      <c r="E24" s="19">
        <v>635231.52</v>
      </c>
      <c r="F24" s="17">
        <v>0</v>
      </c>
      <c r="G24" s="17">
        <v>635231.52</v>
      </c>
      <c r="H24" s="17">
        <v>5183.640000000014</v>
      </c>
      <c r="I24" s="19">
        <v>630990.36</v>
      </c>
      <c r="J24" s="17">
        <v>630990.36</v>
      </c>
      <c r="K24" s="17">
        <v>4241.16</v>
      </c>
      <c r="L24" s="18">
        <v>213471.72</v>
      </c>
      <c r="M24" s="18">
        <v>213471.72</v>
      </c>
      <c r="N24" s="18">
        <v>213471.72</v>
      </c>
      <c r="O24" s="19">
        <v>213471.72</v>
      </c>
      <c r="P24" s="24">
        <v>213471.72</v>
      </c>
      <c r="Q24" s="24">
        <v>213471.72</v>
      </c>
      <c r="R24" s="24">
        <v>213471.72</v>
      </c>
      <c r="S24" s="24">
        <v>213471.72</v>
      </c>
      <c r="T24" s="24"/>
      <c r="U24" s="24"/>
      <c r="V24" s="24"/>
      <c r="W24" s="24"/>
      <c r="X24" s="24">
        <v>213471.72</v>
      </c>
      <c r="Y24" s="24">
        <v>213471.72</v>
      </c>
      <c r="Z24" s="24">
        <v>213471.72</v>
      </c>
      <c r="AA24" s="24">
        <v>213471.72</v>
      </c>
      <c r="AB24" s="17">
        <f t="shared" si="4"/>
        <v>2561660.6400000006</v>
      </c>
      <c r="AC24" s="32"/>
      <c r="AD24" s="20" t="s">
        <v>1</v>
      </c>
      <c r="AE24" s="17">
        <v>2561660.64</v>
      </c>
      <c r="AF24" s="18">
        <v>2586400.74</v>
      </c>
      <c r="AG24" s="17">
        <v>2561660.64</v>
      </c>
      <c r="AH24" s="17">
        <f t="shared" si="1"/>
        <v>-24740.100000000093</v>
      </c>
      <c r="AI24" s="47">
        <f t="shared" si="2"/>
        <v>0</v>
      </c>
      <c r="AJ24" s="47">
        <f t="shared" si="3"/>
        <v>24740.100000000093</v>
      </c>
    </row>
    <row r="25" spans="1:36" ht="12.75">
      <c r="A25" s="1"/>
      <c r="B25" s="20" t="s">
        <v>2</v>
      </c>
      <c r="C25" s="19">
        <v>316166.97</v>
      </c>
      <c r="D25" s="19">
        <v>143184.44</v>
      </c>
      <c r="E25" s="19">
        <v>143184.44</v>
      </c>
      <c r="F25" s="17">
        <v>38447.08</v>
      </c>
      <c r="G25" s="17">
        <v>181631.52</v>
      </c>
      <c r="H25" s="17">
        <v>134535.45</v>
      </c>
      <c r="I25" s="19">
        <v>143184.44</v>
      </c>
      <c r="J25" s="17">
        <v>181631.52</v>
      </c>
      <c r="K25" s="17">
        <v>0</v>
      </c>
      <c r="L25" s="18">
        <v>244115.44</v>
      </c>
      <c r="M25" s="18">
        <v>244115.44</v>
      </c>
      <c r="N25" s="18">
        <v>244115.44</v>
      </c>
      <c r="O25" s="28">
        <v>438435.44</v>
      </c>
      <c r="P25" s="24">
        <v>628835.44</v>
      </c>
      <c r="Q25" s="24">
        <v>594395.44</v>
      </c>
      <c r="R25" s="24">
        <v>592435.44</v>
      </c>
      <c r="S25" s="24">
        <v>609515.44</v>
      </c>
      <c r="T25" s="24"/>
      <c r="U25" s="24"/>
      <c r="V25" s="24"/>
      <c r="W25" s="24"/>
      <c r="X25" s="24">
        <v>652075.44</v>
      </c>
      <c r="Y25" s="24">
        <v>680355.44</v>
      </c>
      <c r="Z25" s="24">
        <v>698835.44</v>
      </c>
      <c r="AA25" s="24">
        <v>648995.44</v>
      </c>
      <c r="AB25" s="17">
        <f t="shared" si="4"/>
        <v>6276225.2799999975</v>
      </c>
      <c r="AC25" s="32"/>
      <c r="AD25" s="20" t="s">
        <v>2</v>
      </c>
      <c r="AE25" s="17">
        <v>6276225.28</v>
      </c>
      <c r="AF25" s="18">
        <v>7138471.76</v>
      </c>
      <c r="AG25" s="17">
        <v>6274671.76</v>
      </c>
      <c r="AH25" s="17">
        <f t="shared" si="1"/>
        <v>-862246.4799999995</v>
      </c>
      <c r="AI25" s="47">
        <f t="shared" si="2"/>
        <v>1553.5200000004843</v>
      </c>
      <c r="AJ25" s="47">
        <f t="shared" si="3"/>
        <v>863800</v>
      </c>
    </row>
    <row r="26" spans="1:36" ht="12.75">
      <c r="A26" s="1"/>
      <c r="B26" s="29" t="s">
        <v>25</v>
      </c>
      <c r="C26" s="17">
        <v>32756287.39</v>
      </c>
      <c r="D26" s="17">
        <v>31889969.41</v>
      </c>
      <c r="E26" s="17">
        <v>30318834</v>
      </c>
      <c r="F26" s="17">
        <v>1608000.53</v>
      </c>
      <c r="G26" s="21">
        <v>31926834.53</v>
      </c>
      <c r="H26" s="17">
        <v>829452.8599999994</v>
      </c>
      <c r="I26" s="17">
        <v>30235981.2</v>
      </c>
      <c r="J26" s="17">
        <v>31843981.73</v>
      </c>
      <c r="K26" s="17">
        <v>82852.8</v>
      </c>
      <c r="L26" s="30">
        <f aca="true" t="shared" si="9" ref="L26:N29">L6+L10+L14+L18+L22</f>
        <v>11627231.879999999</v>
      </c>
      <c r="M26" s="30">
        <f t="shared" si="9"/>
        <v>11640446.229999999</v>
      </c>
      <c r="N26" s="30">
        <f t="shared" si="9"/>
        <v>11860351.479999999</v>
      </c>
      <c r="O26" s="31">
        <f aca="true" t="shared" si="10" ref="O26:Z29">O6+O10+O14+O18+O22</f>
        <v>12009843.750000002</v>
      </c>
      <c r="P26" s="31">
        <f t="shared" si="10"/>
        <v>11962107.1</v>
      </c>
      <c r="Q26" s="31">
        <f t="shared" si="10"/>
        <v>11935494.319999998</v>
      </c>
      <c r="R26" s="31">
        <f t="shared" si="10"/>
        <v>12123194.44</v>
      </c>
      <c r="S26" s="31">
        <f t="shared" si="10"/>
        <v>11902813.659999998</v>
      </c>
      <c r="T26" s="31">
        <f t="shared" si="10"/>
        <v>0</v>
      </c>
      <c r="U26" s="31">
        <f t="shared" si="10"/>
        <v>0</v>
      </c>
      <c r="V26" s="31">
        <f t="shared" si="10"/>
        <v>0</v>
      </c>
      <c r="W26" s="31">
        <f t="shared" si="10"/>
        <v>0</v>
      </c>
      <c r="X26" s="31">
        <f t="shared" si="10"/>
        <v>12019722.399999999</v>
      </c>
      <c r="Y26" s="31">
        <f t="shared" si="10"/>
        <v>12423922.65</v>
      </c>
      <c r="Z26" s="31">
        <f t="shared" si="10"/>
        <v>12216863.84</v>
      </c>
      <c r="AA26" s="31">
        <f>AA6+AA10+AA14+AA18+AA22</f>
        <v>12434049.48</v>
      </c>
      <c r="AB26" s="17">
        <f t="shared" si="4"/>
        <v>144156041.23</v>
      </c>
      <c r="AC26" s="32"/>
      <c r="AD26" s="29" t="s">
        <v>25</v>
      </c>
      <c r="AE26" s="17">
        <f>AE27+AE28+AE29</f>
        <v>144156041.23</v>
      </c>
      <c r="AF26" s="17">
        <f>AF27+AF28+AF29</f>
        <v>108708069.78</v>
      </c>
      <c r="AG26" s="17">
        <f>AG27+AG28+AG29</f>
        <v>143742695.76000002</v>
      </c>
      <c r="AH26" s="17">
        <f t="shared" si="1"/>
        <v>35447971.44999999</v>
      </c>
      <c r="AI26" s="47">
        <f t="shared" si="2"/>
        <v>413345.469999969</v>
      </c>
      <c r="AJ26" s="47">
        <f t="shared" si="3"/>
        <v>-35034625.98000002</v>
      </c>
    </row>
    <row r="27" spans="1:36" ht="12.75">
      <c r="A27" s="3"/>
      <c r="B27" s="20" t="s">
        <v>0</v>
      </c>
      <c r="C27" s="32">
        <v>19837855.939999998</v>
      </c>
      <c r="D27" s="32">
        <v>20452671.27</v>
      </c>
      <c r="E27" s="32">
        <v>19069927.259999998</v>
      </c>
      <c r="F27" s="32">
        <v>712082.25</v>
      </c>
      <c r="G27" s="32">
        <v>19782009.51</v>
      </c>
      <c r="H27" s="17">
        <v>55846.42999999598</v>
      </c>
      <c r="I27" s="17">
        <v>19046966.92</v>
      </c>
      <c r="J27" s="17">
        <v>19759049.17</v>
      </c>
      <c r="K27" s="17">
        <v>22960.34</v>
      </c>
      <c r="L27" s="18">
        <f t="shared" si="9"/>
        <v>7321284.66</v>
      </c>
      <c r="M27" s="18">
        <f t="shared" si="9"/>
        <v>7294636.129999999</v>
      </c>
      <c r="N27" s="18">
        <f t="shared" si="9"/>
        <v>7323760.34</v>
      </c>
      <c r="O27" s="33">
        <f t="shared" si="10"/>
        <v>7363151.84</v>
      </c>
      <c r="P27" s="33">
        <f t="shared" si="10"/>
        <v>7102608.419999999</v>
      </c>
      <c r="Q27" s="33">
        <f t="shared" si="10"/>
        <v>7079066.159999999</v>
      </c>
      <c r="R27" s="33">
        <f t="shared" si="10"/>
        <v>7268726.279999999</v>
      </c>
      <c r="S27" s="33">
        <f t="shared" si="10"/>
        <v>7031265.5</v>
      </c>
      <c r="T27" s="33">
        <f t="shared" si="10"/>
        <v>0</v>
      </c>
      <c r="U27" s="33">
        <f t="shared" si="10"/>
        <v>0</v>
      </c>
      <c r="V27" s="33">
        <f t="shared" si="10"/>
        <v>0</v>
      </c>
      <c r="W27" s="33">
        <f t="shared" si="10"/>
        <v>0</v>
      </c>
      <c r="X27" s="33">
        <f t="shared" si="10"/>
        <v>7107854.919999999</v>
      </c>
      <c r="Y27" s="33">
        <f t="shared" si="10"/>
        <v>7460486.58</v>
      </c>
      <c r="Z27" s="33">
        <f t="shared" si="10"/>
        <v>7222522.619999999</v>
      </c>
      <c r="AA27" s="33">
        <f>AA7+AA11+AA15+AA19+AA23</f>
        <v>7522793.32</v>
      </c>
      <c r="AB27" s="17">
        <f t="shared" si="4"/>
        <v>87098156.77000001</v>
      </c>
      <c r="AC27" s="32"/>
      <c r="AD27" s="20" t="s">
        <v>0</v>
      </c>
      <c r="AE27" s="17">
        <f aca="true" t="shared" si="11" ref="AE27:AG28">AE7+AE11+AE15+AE19+AE23</f>
        <v>87098156.77</v>
      </c>
      <c r="AF27" s="17">
        <f t="shared" si="11"/>
        <v>66205425.11000001</v>
      </c>
      <c r="AG27" s="17">
        <f t="shared" si="11"/>
        <v>94577451.05000001</v>
      </c>
      <c r="AH27" s="17">
        <f t="shared" si="1"/>
        <v>20892731.65999999</v>
      </c>
      <c r="AI27" s="47">
        <f t="shared" si="2"/>
        <v>-7479294.280000016</v>
      </c>
      <c r="AJ27" s="47">
        <f t="shared" si="3"/>
        <v>-28372025.940000005</v>
      </c>
    </row>
    <row r="28" spans="1:36" ht="12.75">
      <c r="A28" s="3"/>
      <c r="B28" s="20" t="s">
        <v>1</v>
      </c>
      <c r="C28" s="32">
        <v>7660994.17</v>
      </c>
      <c r="D28" s="32">
        <v>7010268.05</v>
      </c>
      <c r="E28" s="32">
        <v>6971934.93</v>
      </c>
      <c r="F28" s="32">
        <v>236800.5</v>
      </c>
      <c r="G28" s="32">
        <v>7208735.43</v>
      </c>
      <c r="H28" s="17">
        <v>452258.74</v>
      </c>
      <c r="I28" s="17">
        <v>6932225.06</v>
      </c>
      <c r="J28" s="17">
        <v>7169025.56</v>
      </c>
      <c r="K28" s="17">
        <v>39709.87</v>
      </c>
      <c r="L28" s="18">
        <f t="shared" si="9"/>
        <v>2356135.1</v>
      </c>
      <c r="M28" s="18">
        <f t="shared" si="9"/>
        <v>2364581.74</v>
      </c>
      <c r="N28" s="18">
        <f t="shared" si="9"/>
        <v>2554132.14</v>
      </c>
      <c r="O28" s="19">
        <f t="shared" si="10"/>
        <v>2469912.91</v>
      </c>
      <c r="P28" s="19">
        <f t="shared" si="10"/>
        <v>2492319.68</v>
      </c>
      <c r="Q28" s="19">
        <f t="shared" si="10"/>
        <v>2523689.16</v>
      </c>
      <c r="R28" s="19">
        <f t="shared" si="10"/>
        <v>2523689.16</v>
      </c>
      <c r="S28" s="19">
        <f t="shared" si="10"/>
        <v>2523689.16</v>
      </c>
      <c r="T28" s="19">
        <f t="shared" si="10"/>
        <v>0</v>
      </c>
      <c r="U28" s="19">
        <f t="shared" si="10"/>
        <v>0</v>
      </c>
      <c r="V28" s="19">
        <f t="shared" si="10"/>
        <v>0</v>
      </c>
      <c r="W28" s="19">
        <f t="shared" si="10"/>
        <v>0</v>
      </c>
      <c r="X28" s="19">
        <f t="shared" si="10"/>
        <v>2521448.4800000004</v>
      </c>
      <c r="Y28" s="19">
        <f t="shared" si="10"/>
        <v>2523689.18</v>
      </c>
      <c r="Z28" s="19">
        <f t="shared" si="10"/>
        <v>2523689.16</v>
      </c>
      <c r="AA28" s="19">
        <f>AA8+AA12+AA16+AA20+AA24</f>
        <v>2523689.16</v>
      </c>
      <c r="AB28" s="17">
        <f t="shared" si="4"/>
        <v>29900665.03</v>
      </c>
      <c r="AC28" s="32"/>
      <c r="AD28" s="20" t="s">
        <v>1</v>
      </c>
      <c r="AE28" s="17">
        <f t="shared" si="11"/>
        <v>29900665.03</v>
      </c>
      <c r="AF28" s="17">
        <f t="shared" si="11"/>
        <v>22000445.159999996</v>
      </c>
      <c r="AG28" s="17">
        <f t="shared" si="11"/>
        <v>29879297.900000002</v>
      </c>
      <c r="AH28" s="17">
        <f t="shared" si="1"/>
        <v>7900219.870000005</v>
      </c>
      <c r="AI28" s="47">
        <f t="shared" si="2"/>
        <v>21367.129999998957</v>
      </c>
      <c r="AJ28" s="47">
        <f t="shared" si="3"/>
        <v>-7878852.740000006</v>
      </c>
    </row>
    <row r="29" spans="2:36" ht="12.75">
      <c r="B29" s="20" t="s">
        <v>24</v>
      </c>
      <c r="C29" s="34">
        <v>5257437.28</v>
      </c>
      <c r="D29" s="34">
        <v>4427030.09</v>
      </c>
      <c r="E29" s="34">
        <v>4276971.81</v>
      </c>
      <c r="F29" s="34">
        <v>659117.78</v>
      </c>
      <c r="G29" s="34">
        <v>4936089.59</v>
      </c>
      <c r="H29" s="35">
        <v>321347.6899999995</v>
      </c>
      <c r="I29" s="36">
        <v>4256789.22</v>
      </c>
      <c r="J29" s="35">
        <v>4915907</v>
      </c>
      <c r="K29" s="35">
        <v>20182.59</v>
      </c>
      <c r="L29" s="37">
        <f t="shared" si="9"/>
        <v>1949812.1199999999</v>
      </c>
      <c r="M29" s="37">
        <f t="shared" si="9"/>
        <v>1981228.3599999999</v>
      </c>
      <c r="N29" s="37">
        <f t="shared" si="9"/>
        <v>1982459</v>
      </c>
      <c r="O29" s="19">
        <f t="shared" si="10"/>
        <v>2176779</v>
      </c>
      <c r="P29" s="19">
        <f t="shared" si="10"/>
        <v>2367179</v>
      </c>
      <c r="Q29" s="19">
        <f t="shared" si="10"/>
        <v>2332739</v>
      </c>
      <c r="R29" s="19">
        <f t="shared" si="10"/>
        <v>2330779</v>
      </c>
      <c r="S29" s="19">
        <f t="shared" si="10"/>
        <v>2347859</v>
      </c>
      <c r="T29" s="19">
        <f t="shared" si="10"/>
        <v>0</v>
      </c>
      <c r="U29" s="19">
        <f t="shared" si="10"/>
        <v>0</v>
      </c>
      <c r="V29" s="19">
        <f t="shared" si="10"/>
        <v>0</v>
      </c>
      <c r="W29" s="19">
        <f t="shared" si="10"/>
        <v>0</v>
      </c>
      <c r="X29" s="19">
        <f t="shared" si="10"/>
        <v>2390419</v>
      </c>
      <c r="Y29" s="19">
        <f t="shared" si="10"/>
        <v>2439746.89</v>
      </c>
      <c r="Z29" s="19">
        <f t="shared" si="10"/>
        <v>2470652.06</v>
      </c>
      <c r="AA29" s="19">
        <f>AA9+AA13+AA17+AA21+AA25</f>
        <v>2387567</v>
      </c>
      <c r="AB29" s="17">
        <f t="shared" si="4"/>
        <v>27157219.43</v>
      </c>
      <c r="AC29" s="32"/>
      <c r="AD29" s="20" t="s">
        <v>24</v>
      </c>
      <c r="AE29" s="17">
        <f>AE9+AE13+AE17+AE21++AE25</f>
        <v>27157219.430000003</v>
      </c>
      <c r="AF29" s="17">
        <f>AF9+AF13+AF17+AF21++AF25</f>
        <v>20502199.509999998</v>
      </c>
      <c r="AG29" s="17">
        <f>AG9+AG13+AG17+AG21++AG25</f>
        <v>19285946.810000002</v>
      </c>
      <c r="AH29" s="17">
        <f t="shared" si="1"/>
        <v>6655019.9200000055</v>
      </c>
      <c r="AI29" s="47">
        <f t="shared" si="2"/>
        <v>7871272.620000001</v>
      </c>
      <c r="AJ29" s="47">
        <f t="shared" si="3"/>
        <v>1216252.6999999955</v>
      </c>
    </row>
    <row r="30" spans="2:36" ht="12" customHeight="1">
      <c r="B30" s="29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17">
        <f aca="true" t="shared" si="12" ref="L30:S30">SUM(L27:L29)</f>
        <v>11627231.879999999</v>
      </c>
      <c r="M30" s="17">
        <f t="shared" si="12"/>
        <v>11640446.229999999</v>
      </c>
      <c r="N30" s="17">
        <f t="shared" si="12"/>
        <v>11860351.48</v>
      </c>
      <c r="O30" s="17">
        <f t="shared" si="12"/>
        <v>12009843.75</v>
      </c>
      <c r="P30" s="17">
        <f t="shared" si="12"/>
        <v>11962107.1</v>
      </c>
      <c r="Q30" s="17">
        <f t="shared" si="12"/>
        <v>11935494.32</v>
      </c>
      <c r="R30" s="17">
        <f t="shared" si="12"/>
        <v>12123194.44</v>
      </c>
      <c r="S30" s="17">
        <f t="shared" si="12"/>
        <v>11902813.66</v>
      </c>
      <c r="T30" s="17">
        <f aca="true" t="shared" si="13" ref="T30:AA30">SUM(T27:T29)</f>
        <v>0</v>
      </c>
      <c r="U30" s="17">
        <f t="shared" si="13"/>
        <v>0</v>
      </c>
      <c r="V30" s="17">
        <f t="shared" si="13"/>
        <v>0</v>
      </c>
      <c r="W30" s="17">
        <f t="shared" si="13"/>
        <v>0</v>
      </c>
      <c r="X30" s="17">
        <f t="shared" si="13"/>
        <v>12019722.399999999</v>
      </c>
      <c r="Y30" s="17">
        <f t="shared" si="13"/>
        <v>12423922.65</v>
      </c>
      <c r="Z30" s="17">
        <f t="shared" si="13"/>
        <v>12216863.84</v>
      </c>
      <c r="AA30" s="17">
        <f t="shared" si="13"/>
        <v>12434049.48</v>
      </c>
      <c r="AB30" s="17">
        <f t="shared" si="4"/>
        <v>144156041.23</v>
      </c>
      <c r="AC30" s="32"/>
      <c r="AD30" s="29" t="s">
        <v>25</v>
      </c>
      <c r="AE30" s="17">
        <f>SUM(AE27:AE29)</f>
        <v>144156041.23</v>
      </c>
      <c r="AF30" s="17">
        <f>SUM(AF27:AF29)</f>
        <v>108708069.78</v>
      </c>
      <c r="AG30" s="17">
        <f>SUM(AG27:AG29)</f>
        <v>143742695.76000002</v>
      </c>
      <c r="AH30" s="17">
        <f t="shared" si="1"/>
        <v>35447971.44999999</v>
      </c>
      <c r="AI30" s="47">
        <f t="shared" si="2"/>
        <v>413345.469999969</v>
      </c>
      <c r="AJ30" s="47">
        <f t="shared" si="3"/>
        <v>-35034625.98000002</v>
      </c>
    </row>
    <row r="31" spans="2:36" ht="12.75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17">
        <f>L31+O31+P31+Q31+R31+S31+T31+U31+V31+W31++M31+N31</f>
        <v>0</v>
      </c>
      <c r="AC31" s="32"/>
      <c r="AD31" s="32"/>
      <c r="AE31" s="32"/>
      <c r="AF31" s="32"/>
      <c r="AG31" s="51"/>
      <c r="AH31" s="35">
        <f t="shared" si="1"/>
        <v>0</v>
      </c>
      <c r="AI31" s="49">
        <f t="shared" si="2"/>
        <v>0</v>
      </c>
      <c r="AJ31" s="49">
        <f t="shared" si="3"/>
        <v>0</v>
      </c>
    </row>
    <row r="32" spans="2:36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0">
        <v>302425</v>
      </c>
      <c r="P32" s="38" t="s">
        <v>39</v>
      </c>
      <c r="Q32" s="38"/>
      <c r="R32" s="38">
        <v>302425</v>
      </c>
      <c r="S32" s="38" t="s">
        <v>39</v>
      </c>
      <c r="T32" s="38"/>
      <c r="U32" s="38" t="s">
        <v>29</v>
      </c>
      <c r="V32" s="38"/>
      <c r="W32" s="38"/>
      <c r="X32" s="38"/>
      <c r="Y32" s="38">
        <v>302425</v>
      </c>
      <c r="Z32" s="38" t="s">
        <v>39</v>
      </c>
      <c r="AA32" s="48" t="s">
        <v>40</v>
      </c>
      <c r="AB32" s="43">
        <v>1209700</v>
      </c>
      <c r="AC32" s="43"/>
      <c r="AD32" s="46" t="s">
        <v>41</v>
      </c>
      <c r="AE32" s="46">
        <v>1209700</v>
      </c>
      <c r="AF32" s="46">
        <v>1209700</v>
      </c>
      <c r="AG32" s="46">
        <v>1209700</v>
      </c>
      <c r="AH32" s="17">
        <f t="shared" si="1"/>
        <v>0</v>
      </c>
      <c r="AI32" s="47">
        <f t="shared" si="2"/>
        <v>0</v>
      </c>
      <c r="AJ32" s="47">
        <f t="shared" si="3"/>
        <v>0</v>
      </c>
    </row>
    <row r="33" spans="2:36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0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8"/>
      <c r="AB33" s="43"/>
      <c r="AC33" s="43"/>
      <c r="AD33" s="52"/>
      <c r="AE33" s="52"/>
      <c r="AF33" s="52"/>
      <c r="AG33" s="52"/>
      <c r="AH33" s="32"/>
      <c r="AI33" s="50"/>
      <c r="AJ33" s="50"/>
    </row>
    <row r="34" spans="2:36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0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48"/>
      <c r="AB34" s="43"/>
      <c r="AC34" s="43"/>
      <c r="AD34" s="52"/>
      <c r="AE34" s="52"/>
      <c r="AF34" s="52"/>
      <c r="AG34" s="52"/>
      <c r="AH34" s="32"/>
      <c r="AI34" s="50"/>
      <c r="AJ34" s="50"/>
    </row>
    <row r="35" spans="2:36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0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8"/>
      <c r="AB35" s="43"/>
      <c r="AC35" s="43"/>
      <c r="AD35" s="52"/>
      <c r="AE35" s="52"/>
      <c r="AF35" s="52"/>
      <c r="AG35" s="52"/>
      <c r="AH35" s="32"/>
      <c r="AI35" s="50"/>
      <c r="AJ35" s="50"/>
    </row>
    <row r="36" spans="2:36" ht="12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8"/>
      <c r="AB36" s="43"/>
      <c r="AC36" s="43"/>
      <c r="AD36" s="52"/>
      <c r="AE36" s="52"/>
      <c r="AF36" s="52"/>
      <c r="AG36" s="52"/>
      <c r="AH36" s="32"/>
      <c r="AI36" s="50"/>
      <c r="AJ36" s="50"/>
    </row>
    <row r="37" spans="2:36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8"/>
      <c r="AB37" s="43"/>
      <c r="AC37" s="43"/>
      <c r="AD37" s="52"/>
      <c r="AE37" s="52"/>
      <c r="AF37" s="52"/>
      <c r="AG37" s="52"/>
      <c r="AH37" s="32"/>
      <c r="AI37" s="50"/>
      <c r="AJ37" s="50"/>
    </row>
    <row r="38" spans="2:3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8"/>
      <c r="AB38" s="43"/>
      <c r="AC38" s="43"/>
      <c r="AD38" s="52"/>
      <c r="AE38" s="52"/>
      <c r="AF38" s="52"/>
      <c r="AG38" s="52"/>
      <c r="AH38" s="32"/>
      <c r="AI38" s="50"/>
      <c r="AJ38" s="50"/>
    </row>
    <row r="39" spans="2:36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 t="s">
        <v>28</v>
      </c>
      <c r="V39" s="38"/>
      <c r="W39" s="38"/>
      <c r="X39" s="38"/>
      <c r="Y39" s="38"/>
      <c r="Z39" s="38"/>
      <c r="AA39" s="38"/>
      <c r="AB39" s="34"/>
      <c r="AC39" s="34"/>
      <c r="AD39" s="34"/>
      <c r="AE39" s="34"/>
      <c r="AF39" s="39"/>
      <c r="AG39" s="39"/>
      <c r="AH39" s="32"/>
      <c r="AI39" s="50"/>
      <c r="AJ39" s="50"/>
    </row>
    <row r="40" spans="2:36" ht="12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1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2"/>
      <c r="AC40" s="42"/>
      <c r="AD40" s="42"/>
      <c r="AE40" s="42"/>
      <c r="AF40" s="42"/>
      <c r="AG40" s="42"/>
      <c r="AJ40" s="4"/>
    </row>
    <row r="41" spans="2:36" ht="12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1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2"/>
      <c r="AC41" s="42"/>
      <c r="AD41" s="42"/>
      <c r="AE41" s="42"/>
      <c r="AF41" s="42"/>
      <c r="AG41" s="42"/>
      <c r="AJ41" s="4"/>
    </row>
    <row r="42" spans="2:36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1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2"/>
      <c r="AC42" s="42"/>
      <c r="AD42" s="42"/>
      <c r="AE42" s="42"/>
      <c r="AF42" s="42"/>
      <c r="AG42" s="42"/>
      <c r="AJ42" s="4"/>
    </row>
    <row r="43" spans="2:36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1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2"/>
      <c r="AC43" s="42"/>
      <c r="AD43" s="42"/>
      <c r="AE43" s="42"/>
      <c r="AF43" s="42"/>
      <c r="AG43" s="42"/>
      <c r="AJ43" s="4"/>
    </row>
    <row r="44" spans="2:36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1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2"/>
      <c r="AC44" s="42"/>
      <c r="AD44" s="42"/>
      <c r="AE44" s="42"/>
      <c r="AF44" s="42"/>
      <c r="AG44" s="42"/>
      <c r="AJ44" s="4"/>
    </row>
    <row r="45" spans="2:36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1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2"/>
      <c r="AC45" s="42"/>
      <c r="AD45" s="42"/>
      <c r="AE45" s="42"/>
      <c r="AF45" s="42"/>
      <c r="AG45" s="42"/>
      <c r="AJ45" s="4"/>
    </row>
    <row r="46" spans="2:36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1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2"/>
      <c r="AC46" s="42"/>
      <c r="AD46" s="42"/>
      <c r="AE46" s="42"/>
      <c r="AF46" s="42"/>
      <c r="AG46" s="42"/>
      <c r="AJ46" s="4"/>
    </row>
    <row r="47" spans="2:3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1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2"/>
      <c r="AC47" s="42"/>
      <c r="AD47" s="53"/>
      <c r="AE47" s="54"/>
      <c r="AF47" s="54"/>
      <c r="AG47" s="54"/>
      <c r="AH47" s="3"/>
      <c r="AI47" s="3"/>
      <c r="AJ47" s="5"/>
    </row>
    <row r="48" spans="2:3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1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2"/>
      <c r="AC48" s="42"/>
      <c r="AD48" s="54"/>
      <c r="AE48" s="53"/>
      <c r="AF48" s="53"/>
      <c r="AG48" s="53"/>
      <c r="AH48" s="55"/>
      <c r="AI48" s="55"/>
      <c r="AJ48" s="5"/>
    </row>
    <row r="49" spans="2:36" ht="12.7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1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2"/>
      <c r="AC49" s="42"/>
      <c r="AD49" s="54"/>
      <c r="AE49" s="54"/>
      <c r="AF49" s="54"/>
      <c r="AG49" s="54"/>
      <c r="AH49" s="3"/>
      <c r="AI49" s="3"/>
      <c r="AJ49" s="5"/>
    </row>
    <row r="50" spans="2:36" ht="12.7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4"/>
      <c r="AC50" s="34"/>
      <c r="AD50" s="56"/>
      <c r="AE50" s="45"/>
      <c r="AF50" s="45"/>
      <c r="AG50" s="45"/>
      <c r="AH50" s="45"/>
      <c r="AI50" s="45"/>
      <c r="AJ50" s="45"/>
    </row>
    <row r="51" spans="2:36" ht="12.7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8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2"/>
      <c r="AE51" s="39"/>
      <c r="AF51" s="39"/>
      <c r="AG51" s="39"/>
      <c r="AH51" s="3"/>
      <c r="AI51" s="3"/>
      <c r="AJ51" s="50"/>
    </row>
    <row r="52" spans="15:36" ht="12.75">
      <c r="O52" s="5"/>
      <c r="AB52" s="4"/>
      <c r="AC52" s="4"/>
      <c r="AD52" s="57"/>
      <c r="AE52" s="58"/>
      <c r="AF52" s="58"/>
      <c r="AG52" s="59"/>
      <c r="AH52" s="58"/>
      <c r="AI52" s="60"/>
      <c r="AJ52" s="60"/>
    </row>
    <row r="53" spans="15:36" ht="12.75">
      <c r="O53" s="5"/>
      <c r="AD53" s="3"/>
      <c r="AE53" s="61"/>
      <c r="AF53" s="61"/>
      <c r="AG53" s="61"/>
      <c r="AH53" s="61"/>
      <c r="AI53" s="61"/>
      <c r="AJ53" s="61"/>
    </row>
    <row r="54" spans="15:36" ht="15">
      <c r="O54" s="6"/>
      <c r="AD54" s="62"/>
      <c r="AE54" s="58"/>
      <c r="AF54" s="58"/>
      <c r="AG54" s="58"/>
      <c r="AH54" s="58"/>
      <c r="AI54" s="60"/>
      <c r="AJ54" s="50"/>
    </row>
    <row r="55" spans="15:36" ht="15">
      <c r="O55" s="7"/>
      <c r="AD55" s="57"/>
      <c r="AE55" s="58"/>
      <c r="AF55" s="58"/>
      <c r="AG55" s="58"/>
      <c r="AH55" s="58"/>
      <c r="AI55" s="60"/>
      <c r="AJ55" s="60"/>
    </row>
    <row r="56" spans="15:36" ht="15">
      <c r="O56" s="8"/>
      <c r="AD56" s="57"/>
      <c r="AE56" s="58"/>
      <c r="AF56" s="58"/>
      <c r="AG56" s="58"/>
      <c r="AH56" s="58"/>
      <c r="AI56" s="60"/>
      <c r="AJ56" s="60"/>
    </row>
    <row r="57" spans="15:36" ht="15">
      <c r="O57" s="9"/>
      <c r="AD57" s="57"/>
      <c r="AE57" s="58"/>
      <c r="AF57" s="58"/>
      <c r="AG57" s="58"/>
      <c r="AH57" s="58"/>
      <c r="AI57" s="60"/>
      <c r="AJ57" s="60"/>
    </row>
    <row r="58" spans="15:36" ht="12.75">
      <c r="O58" s="5"/>
      <c r="AD58" s="3"/>
      <c r="AE58" s="3"/>
      <c r="AF58" s="3"/>
      <c r="AG58" s="3"/>
      <c r="AH58" s="3"/>
      <c r="AI58" s="3"/>
      <c r="AJ58" s="3"/>
    </row>
    <row r="59" spans="15:36" ht="15">
      <c r="O59" s="10"/>
      <c r="AD59" s="63"/>
      <c r="AE59" s="32"/>
      <c r="AF59" s="32"/>
      <c r="AG59" s="32"/>
      <c r="AH59" s="32"/>
      <c r="AI59" s="50"/>
      <c r="AJ59" s="50"/>
    </row>
    <row r="60" spans="15:36" ht="15">
      <c r="O60" s="10"/>
      <c r="AD60" s="57"/>
      <c r="AE60" s="58"/>
      <c r="AF60" s="58"/>
      <c r="AG60" s="58"/>
      <c r="AH60" s="58"/>
      <c r="AI60" s="60"/>
      <c r="AJ60" s="60"/>
    </row>
    <row r="61" spans="15:36" ht="15">
      <c r="O61" s="7"/>
      <c r="AD61" s="3"/>
      <c r="AE61" s="3"/>
      <c r="AF61" s="3"/>
      <c r="AG61" s="3"/>
      <c r="AH61" s="3"/>
      <c r="AI61" s="3"/>
      <c r="AJ61" s="3"/>
    </row>
    <row r="62" spans="15:36" ht="15">
      <c r="O62" s="7"/>
      <c r="AD62" s="64"/>
      <c r="AE62" s="3"/>
      <c r="AF62" s="3"/>
      <c r="AG62" s="3"/>
      <c r="AH62" s="3"/>
      <c r="AI62" s="3"/>
      <c r="AJ62" s="50"/>
    </row>
    <row r="63" spans="15:36" ht="15">
      <c r="O63" s="7"/>
      <c r="AD63" s="57"/>
      <c r="AE63" s="58"/>
      <c r="AF63" s="58"/>
      <c r="AG63" s="58"/>
      <c r="AH63" s="58"/>
      <c r="AI63" s="60"/>
      <c r="AJ63" s="60"/>
    </row>
    <row r="64" spans="15:36" ht="15">
      <c r="O64" s="7"/>
      <c r="AD64" s="57"/>
      <c r="AE64" s="58"/>
      <c r="AF64" s="58"/>
      <c r="AG64" s="58"/>
      <c r="AH64" s="58"/>
      <c r="AI64" s="60"/>
      <c r="AJ64" s="60"/>
    </row>
    <row r="65" spans="30:36" ht="12.75">
      <c r="AD65" s="3"/>
      <c r="AE65" s="3"/>
      <c r="AF65" s="3"/>
      <c r="AG65" s="3"/>
      <c r="AH65" s="3"/>
      <c r="AI65" s="3"/>
      <c r="AJ65" s="3"/>
    </row>
    <row r="66" spans="30:36" ht="12.75">
      <c r="AD66" s="45"/>
      <c r="AE66" s="5"/>
      <c r="AF66" s="5"/>
      <c r="AG66" s="5"/>
      <c r="AH66" s="5"/>
      <c r="AI66" s="5"/>
      <c r="AJ66" s="50"/>
    </row>
    <row r="67" spans="30:36" ht="12.75">
      <c r="AD67" s="3"/>
      <c r="AE67" s="3"/>
      <c r="AF67" s="3"/>
      <c r="AG67" s="3"/>
      <c r="AH67" s="3"/>
      <c r="AI67" s="3"/>
      <c r="AJ67" s="3"/>
    </row>
    <row r="68" spans="30:36" ht="12.75">
      <c r="AD68" s="3"/>
      <c r="AE68" s="3"/>
      <c r="AF68" s="3"/>
      <c r="AG68" s="3"/>
      <c r="AH68" s="3"/>
      <c r="AI68" s="3"/>
      <c r="AJ68" s="3"/>
    </row>
    <row r="69" spans="30:36" ht="12.75">
      <c r="AD69" s="3"/>
      <c r="AE69" s="3"/>
      <c r="AF69" s="3"/>
      <c r="AG69" s="5"/>
      <c r="AH69" s="3"/>
      <c r="AI69" s="3"/>
      <c r="AJ69" s="3"/>
    </row>
    <row r="70" spans="30:36" ht="12.75">
      <c r="AD70" s="3"/>
      <c r="AE70" s="3"/>
      <c r="AF70" s="3"/>
      <c r="AG70" s="5"/>
      <c r="AH70" s="3"/>
      <c r="AI70" s="3"/>
      <c r="AJ70" s="3"/>
    </row>
  </sheetData>
  <sheetProtection/>
  <printOptions/>
  <pageMargins left="0.15748031496062992" right="0.15748031496062992" top="0.1968503937007874" bottom="0.1968503937007874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2023-01-30T13:23:34Z</cp:lastPrinted>
  <dcterms:created xsi:type="dcterms:W3CDTF">2020-07-23T06:35:56Z</dcterms:created>
  <dcterms:modified xsi:type="dcterms:W3CDTF">2023-02-14T12:13:24Z</dcterms:modified>
  <cp:category/>
  <cp:version/>
  <cp:contentType/>
  <cp:contentStatus/>
</cp:coreProperties>
</file>