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REG clin" sheetId="1" r:id="rId1"/>
  </sheets>
  <definedNames>
    <definedName name="_xlnm.Print_Area" localSheetId="0">'REG clin'!$A$1:$M$43</definedName>
  </definedNames>
  <calcPr fullCalcOnLoad="1"/>
</workbook>
</file>

<file path=xl/sharedStrings.xml><?xml version="1.0" encoding="utf-8"?>
<sst xmlns="http://schemas.openxmlformats.org/spreadsheetml/2006/main" count="53" uniqueCount="53">
  <si>
    <t>CASA DE ASIGUR~RI DE S~N~TATE A JUDE|ULUI BR~ILA</t>
  </si>
  <si>
    <t xml:space="preserve">REGULARIZARE PUNCTE CLINICE {N AMBULATORIUL DE SPECIALITATE </t>
  </si>
  <si>
    <t xml:space="preserve">[n TRIM. I - 2022 </t>
  </si>
  <si>
    <t>Nr crt</t>
  </si>
  <si>
    <t>C.U.I.</t>
  </si>
  <si>
    <t>FURNIZOR</t>
  </si>
  <si>
    <t>Nr. pct. servicii validate</t>
  </si>
  <si>
    <t>Valoare puncte validate - la val. garantat` pct. 4  lei</t>
  </si>
  <si>
    <t>Valoare puncte validate - la val.def. pct. 4,31 lei</t>
  </si>
  <si>
    <t>Regularizare trim. IV 2021 (diferen\` val. punct)</t>
  </si>
  <si>
    <t xml:space="preserve">SUMA REGULARIZARE TRIM. I 2022 </t>
  </si>
  <si>
    <t>AVANS</t>
  </si>
  <si>
    <t>REST DE PLAT~</t>
  </si>
  <si>
    <t>OCT2021</t>
  </si>
  <si>
    <t>NOV2021</t>
  </si>
  <si>
    <t>DEC2021</t>
  </si>
  <si>
    <t>TOTAL PCT. TRIM. IV 2021</t>
  </si>
  <si>
    <t>6=3+4+5</t>
  </si>
  <si>
    <t>9=8-7</t>
  </si>
  <si>
    <t>16=14-15</t>
  </si>
  <si>
    <t xml:space="preserve">          I. SPITALE-AMBULATORII</t>
  </si>
  <si>
    <t>SPITALUL JUDETEAN (1508)</t>
  </si>
  <si>
    <t>SPITALUL DE PSIHIATRIE</t>
  </si>
  <si>
    <t>SPITALUL F~UREI</t>
  </si>
  <si>
    <t>SPITALUL DE PNEUMOFTIZIOLOGIE</t>
  </si>
  <si>
    <t>SC VENE|IA MEDICAL SRL</t>
  </si>
  <si>
    <t>Total SPITALE</t>
  </si>
  <si>
    <t xml:space="preserve">        II. CABINETE</t>
  </si>
  <si>
    <t>S.C. ACTA MEDICA S.R.L. - DR.ANU|OIU RALUCA</t>
  </si>
  <si>
    <t>S.C. BANICA ET CO S.N.C. - DR.B~NIC~ GEORGE</t>
  </si>
  <si>
    <t>C.M.I. DR.BOGDAN DANIELA</t>
  </si>
  <si>
    <t>C.M.I. DR.BOLDEANU COSMIN</t>
  </si>
  <si>
    <t xml:space="preserve">S.C. CARACOSTEA MEDICAL - DR. CARACOSTEA AURORA </t>
  </si>
  <si>
    <t xml:space="preserve">S.C. ENDOCLYN S.R.L. - DR.COLTOFEANU ADRIANA </t>
  </si>
  <si>
    <t>C.M.I. DR.CRISTACHE CORNEL</t>
  </si>
  <si>
    <t>C.M.I. DR.CRISTEI DORICA</t>
  </si>
  <si>
    <t>S.C. EMOCLINIC PSIHIATRIC S.R.L.- DR.NI|~ MARIANA</t>
  </si>
  <si>
    <t>C.M.I. DR.DRIMA EDUARD POLEA</t>
  </si>
  <si>
    <t>C.M.I. DR.GU|U ALINA FLORENTINA</t>
  </si>
  <si>
    <t>S.C. ENTROMED S.R.L .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</si>
  <si>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</si>
  <si>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</si>
  <si>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</si>
  <si>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</si>
  <si>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</si>
  <si>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S.C. CAB. MED.DR.TOMA SIMONA SRL</t>
  </si>
  <si>
    <t>DIAVERUM BR~ILA- CABINETE NEFROLOGIE</t>
  </si>
  <si>
    <t>NEWVITALCLINIC-WEST CLINIQUE</t>
  </si>
  <si>
    <t>S.C. MEDLIFE S.A.-BRAILA-CABINET DIABET</t>
  </si>
  <si>
    <t>S.C. CLINICA GRIVITEI 224</t>
  </si>
  <si>
    <t>S.C. CENTRUL MEDICAL MATEUS</t>
  </si>
  <si>
    <t>Total CABINETE</t>
  </si>
  <si>
    <t>TOTAL GENERAL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</si>
</sst>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0.0000000000"/>
    <numFmt numFmtId="189" formatCode="#,##0.0000000000"/>
    <numFmt numFmtId="190" formatCode="d\-mmm\-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RomanR"/>
      <family val="0"/>
    </font>
    <font>
      <b/>
      <sz val="9"/>
      <name val="TimesRomanR"/>
      <family val="0"/>
    </font>
    <font>
      <b/>
      <sz val="9"/>
      <name val="ArialUpR"/>
      <family val="0"/>
    </font>
    <font>
      <b/>
      <sz val="10"/>
      <name val="TimesRomanR"/>
      <family val="0"/>
    </font>
    <font>
      <b/>
      <sz val="14"/>
      <name val="TimesRomanR"/>
      <family val="0"/>
    </font>
    <font>
      <sz val="9"/>
      <name val="TimesRomanR"/>
      <family val="0"/>
    </font>
    <font>
      <b/>
      <sz val="10"/>
      <name val="ArialUpR"/>
      <family val="0"/>
    </font>
    <font>
      <sz val="10"/>
      <name val="ArialUpR"/>
      <family val="0"/>
    </font>
    <font>
      <sz val="9"/>
      <name val="Arial"/>
      <family val="0"/>
    </font>
    <font>
      <b/>
      <sz val="11"/>
      <name val="TimesRomanR"/>
      <family val="0"/>
    </font>
    <font>
      <sz val="9"/>
      <name val="ArialUpR"/>
      <family val="0"/>
    </font>
    <font>
      <b/>
      <sz val="11"/>
      <name val="ArialUpR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 quotePrefix="1">
      <alignment horizontal="center" vertical="center" wrapText="1"/>
    </xf>
    <xf numFmtId="164" fontId="4" fillId="0" borderId="2" xfId="0" applyNumberFormat="1" applyFont="1" applyBorder="1" applyAlignment="1" quotePrefix="1">
      <alignment horizontal="center" vertical="center" wrapText="1"/>
    </xf>
    <xf numFmtId="164" fontId="4" fillId="0" borderId="3" xfId="0" applyNumberFormat="1" applyFont="1" applyBorder="1" applyAlignment="1" quotePrefix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5" xfId="0" applyNumberFormat="1" applyFont="1" applyBorder="1" applyAlignment="1" quotePrefix="1">
      <alignment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 quotePrefix="1">
      <alignment vertical="center"/>
    </xf>
    <xf numFmtId="4" fontId="9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9" fillId="0" borderId="6" xfId="0" applyNumberFormat="1" applyFont="1" applyBorder="1" applyAlignment="1" quotePrefix="1">
      <alignment vertical="center"/>
    </xf>
    <xf numFmtId="4" fontId="9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4" fillId="0" borderId="23" xfId="0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3" xfId="0" applyNumberFormat="1" applyFont="1" applyBorder="1" applyAlignment="1" quotePrefix="1">
      <alignment vertical="center"/>
    </xf>
    <xf numFmtId="0" fontId="4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vertical="center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 quotePrefix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vertical="center" wrapText="1"/>
    </xf>
    <xf numFmtId="0" fontId="9" fillId="0" borderId="6" xfId="0" applyFont="1" applyBorder="1" applyAlignment="1" quotePrefix="1">
      <alignment horizontal="right" vertical="center" wrapText="1"/>
    </xf>
    <xf numFmtId="0" fontId="9" fillId="0" borderId="27" xfId="0" applyFont="1" applyBorder="1" applyAlignment="1" quotePrefix="1">
      <alignment horizontal="right" vertical="center" wrapText="1"/>
    </xf>
    <xf numFmtId="4" fontId="9" fillId="0" borderId="2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4" fontId="9" fillId="0" borderId="29" xfId="0" applyNumberFormat="1" applyFont="1" applyBorder="1" applyAlignment="1">
      <alignment vertical="center"/>
    </xf>
    <xf numFmtId="4" fontId="9" fillId="0" borderId="30" xfId="0" applyNumberFormat="1" applyFont="1" applyBorder="1" applyAlignment="1">
      <alignment vertical="center"/>
    </xf>
    <xf numFmtId="4" fontId="9" fillId="0" borderId="31" xfId="0" applyNumberFormat="1" applyFont="1" applyBorder="1" applyAlignment="1">
      <alignment vertical="center"/>
    </xf>
    <xf numFmtId="4" fontId="9" fillId="0" borderId="28" xfId="0" applyNumberFormat="1" applyFont="1" applyBorder="1" applyAlignment="1">
      <alignment vertical="center"/>
    </xf>
    <xf numFmtId="4" fontId="9" fillId="0" borderId="28" xfId="0" applyNumberFormat="1" applyFont="1" applyBorder="1" applyAlignment="1" quotePrefix="1">
      <alignment vertical="center"/>
    </xf>
    <xf numFmtId="4" fontId="9" fillId="0" borderId="28" xfId="0" applyNumberFormat="1" applyFont="1" applyBorder="1" applyAlignment="1">
      <alignment horizontal="right" vertical="center"/>
    </xf>
    <xf numFmtId="0" fontId="9" fillId="0" borderId="0" xfId="0" applyFont="1" applyBorder="1" applyAlignment="1" quotePrefix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32" xfId="0" applyFont="1" applyBorder="1" applyAlignment="1">
      <alignment horizontal="center"/>
    </xf>
    <xf numFmtId="0" fontId="4" fillId="0" borderId="32" xfId="0" applyFont="1" applyBorder="1" applyAlignment="1">
      <alignment vertical="center"/>
    </xf>
    <xf numFmtId="4" fontId="9" fillId="0" borderId="32" xfId="0" applyNumberFormat="1" applyFont="1" applyBorder="1" applyAlignment="1">
      <alignment vertical="center"/>
    </xf>
    <xf numFmtId="4" fontId="9" fillId="0" borderId="33" xfId="0" applyNumberFormat="1" applyFont="1" applyBorder="1" applyAlignment="1">
      <alignment vertical="center"/>
    </xf>
    <xf numFmtId="4" fontId="9" fillId="0" borderId="34" xfId="0" applyNumberFormat="1" applyFont="1" applyBorder="1" applyAlignment="1" quotePrefix="1">
      <alignment vertical="center"/>
    </xf>
    <xf numFmtId="0" fontId="6" fillId="0" borderId="3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35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4" fillId="0" borderId="36" xfId="0" applyNumberFormat="1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4" fontId="4" fillId="0" borderId="36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 quotePrefix="1">
      <alignment horizontal="righ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164" fontId="12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10" zoomScaleNormal="110" workbookViewId="0" topLeftCell="A1">
      <selection activeCell="K1" sqref="K1"/>
    </sheetView>
  </sheetViews>
  <sheetFormatPr defaultColWidth="9.140625" defaultRowHeight="12.75"/>
  <cols>
    <col min="1" max="1" width="4.57421875" style="122" customWidth="1"/>
    <col min="2" max="2" width="10.8515625" style="122" customWidth="1"/>
    <col min="3" max="3" width="47.8515625" style="123" customWidth="1"/>
    <col min="4" max="4" width="12.00390625" style="125" hidden="1" customWidth="1"/>
    <col min="5" max="5" width="11.421875" style="125" hidden="1" customWidth="1"/>
    <col min="6" max="6" width="12.28125" style="125" hidden="1" customWidth="1"/>
    <col min="7" max="7" width="11.57421875" style="125" hidden="1" customWidth="1"/>
    <col min="8" max="8" width="11.57421875" style="126" hidden="1" customWidth="1"/>
    <col min="9" max="9" width="12.140625" style="127" hidden="1" customWidth="1"/>
    <col min="10" max="10" width="13.28125" style="127" hidden="1" customWidth="1"/>
    <col min="11" max="11" width="15.00390625" style="127" customWidth="1"/>
    <col min="12" max="12" width="12.28125" style="127" hidden="1" customWidth="1"/>
    <col min="13" max="13" width="16.140625" style="127" hidden="1" customWidth="1"/>
    <col min="14" max="16384" width="9.140625" style="128" customWidth="1"/>
  </cols>
  <sheetData>
    <row r="1" spans="1:13" s="2" customFormat="1" ht="21" customHeight="1">
      <c r="A1" s="159" t="s">
        <v>0</v>
      </c>
      <c r="B1" s="160"/>
      <c r="C1" s="160"/>
      <c r="D1" s="161"/>
      <c r="E1" s="161"/>
      <c r="F1" s="161"/>
      <c r="G1" s="161"/>
      <c r="H1" s="161"/>
      <c r="I1" s="162"/>
      <c r="J1" s="162"/>
      <c r="K1" s="162"/>
      <c r="L1" s="1"/>
      <c r="M1" s="1"/>
    </row>
    <row r="2" spans="1:13" s="3" customFormat="1" ht="9.75" customHeight="1">
      <c r="A2" s="163"/>
      <c r="B2" s="163"/>
      <c r="C2" s="163"/>
      <c r="D2" s="164"/>
      <c r="E2" s="164"/>
      <c r="F2" s="164"/>
      <c r="G2" s="165"/>
      <c r="H2" s="166"/>
      <c r="I2" s="166"/>
      <c r="J2" s="167"/>
      <c r="K2" s="167"/>
      <c r="L2" s="4"/>
      <c r="M2" s="4"/>
    </row>
    <row r="3" spans="1:13" s="7" customFormat="1" ht="34.5" customHeight="1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5"/>
      <c r="M3" s="6"/>
    </row>
    <row r="4" spans="1:13" s="7" customFormat="1" ht="30.75" customHeight="1" thickBot="1">
      <c r="A4" s="169" t="s">
        <v>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8"/>
      <c r="M4" s="9"/>
    </row>
    <row r="5" spans="1:13" s="6" customFormat="1" ht="22.5" customHeight="1" thickBot="1">
      <c r="A5" s="142" t="s">
        <v>3</v>
      </c>
      <c r="B5" s="124" t="s">
        <v>4</v>
      </c>
      <c r="C5" s="142" t="s">
        <v>5</v>
      </c>
      <c r="D5" s="139" t="s">
        <v>6</v>
      </c>
      <c r="E5" s="140"/>
      <c r="F5" s="140"/>
      <c r="G5" s="141"/>
      <c r="H5" s="13" t="s">
        <v>7</v>
      </c>
      <c r="I5" s="129" t="s">
        <v>8</v>
      </c>
      <c r="J5" s="137" t="s">
        <v>9</v>
      </c>
      <c r="K5" s="145" t="s">
        <v>10</v>
      </c>
      <c r="L5" s="147" t="s">
        <v>11</v>
      </c>
      <c r="M5" s="145" t="s">
        <v>12</v>
      </c>
    </row>
    <row r="6" spans="1:13" s="6" customFormat="1" ht="52.5" customHeight="1">
      <c r="A6" s="143"/>
      <c r="B6" s="33"/>
      <c r="C6" s="143"/>
      <c r="D6" s="10" t="s">
        <v>13</v>
      </c>
      <c r="E6" s="11" t="s">
        <v>14</v>
      </c>
      <c r="F6" s="12" t="s">
        <v>15</v>
      </c>
      <c r="G6" s="14" t="s">
        <v>16</v>
      </c>
      <c r="H6" s="144"/>
      <c r="I6" s="130"/>
      <c r="J6" s="138"/>
      <c r="K6" s="146"/>
      <c r="L6" s="148"/>
      <c r="M6" s="146"/>
    </row>
    <row r="7" spans="1:13" s="6" customFormat="1" ht="17.25" customHeight="1" thickBot="1">
      <c r="A7" s="15">
        <v>0</v>
      </c>
      <c r="B7" s="15">
        <v>1</v>
      </c>
      <c r="C7" s="15">
        <v>2</v>
      </c>
      <c r="D7" s="16">
        <v>3</v>
      </c>
      <c r="E7" s="17">
        <v>4</v>
      </c>
      <c r="F7" s="18">
        <v>5</v>
      </c>
      <c r="G7" s="15" t="s">
        <v>17</v>
      </c>
      <c r="H7" s="16">
        <v>7</v>
      </c>
      <c r="I7" s="18">
        <v>8</v>
      </c>
      <c r="J7" s="18" t="s">
        <v>18</v>
      </c>
      <c r="K7" s="15">
        <v>3</v>
      </c>
      <c r="L7" s="15">
        <v>15</v>
      </c>
      <c r="M7" s="15" t="s">
        <v>19</v>
      </c>
    </row>
    <row r="8" spans="1:13" s="6" customFormat="1" ht="15" customHeight="1" thickBot="1">
      <c r="A8" s="151" t="s">
        <v>20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</row>
    <row r="9" spans="1:13" s="32" customFormat="1" ht="15" customHeight="1">
      <c r="A9" s="19">
        <v>1</v>
      </c>
      <c r="B9" s="19">
        <v>4342863</v>
      </c>
      <c r="C9" s="20" t="s">
        <v>21</v>
      </c>
      <c r="D9" s="21"/>
      <c r="E9" s="22"/>
      <c r="F9" s="23"/>
      <c r="G9" s="24">
        <f>D9+E9+F9</f>
        <v>0</v>
      </c>
      <c r="H9" s="24">
        <f>ROUND(G9*4,2)</f>
        <v>0</v>
      </c>
      <c r="I9" s="25" t="e">
        <f>ROUND(G9*#REF!,2)</f>
        <v>#REF!</v>
      </c>
      <c r="J9" s="26" t="e">
        <f>I9-H9</f>
        <v>#REF!</v>
      </c>
      <c r="K9" s="31">
        <v>-61.44</v>
      </c>
      <c r="L9" s="31"/>
      <c r="M9" s="30" t="e">
        <f>J9+#REF!+#REF!+#REF!-L9</f>
        <v>#REF!</v>
      </c>
    </row>
    <row r="10" spans="1:13" s="43" customFormat="1" ht="15" customHeight="1">
      <c r="A10" s="34">
        <v>2</v>
      </c>
      <c r="B10" s="34">
        <v>14984313</v>
      </c>
      <c r="C10" s="35" t="s">
        <v>22</v>
      </c>
      <c r="D10" s="36"/>
      <c r="E10" s="37"/>
      <c r="F10" s="38"/>
      <c r="G10" s="39">
        <f>D10+E10+F10</f>
        <v>0</v>
      </c>
      <c r="H10" s="39">
        <f>ROUND(G10*4,2)</f>
        <v>0</v>
      </c>
      <c r="I10" s="40" t="e">
        <f>ROUND(G10*#REF!,2)</f>
        <v>#REF!</v>
      </c>
      <c r="J10" s="26" t="e">
        <f>I10-H10</f>
        <v>#REF!</v>
      </c>
      <c r="K10" s="44">
        <v>-113.28</v>
      </c>
      <c r="L10" s="42"/>
      <c r="M10" s="41" t="e">
        <f>J10+#REF!+#REF!+#REF!-L10</f>
        <v>#REF!</v>
      </c>
    </row>
    <row r="11" spans="1:13" s="43" customFormat="1" ht="15" customHeight="1">
      <c r="A11" s="34">
        <v>3</v>
      </c>
      <c r="B11" s="34">
        <v>4721239</v>
      </c>
      <c r="C11" s="35" t="s">
        <v>23</v>
      </c>
      <c r="D11" s="36"/>
      <c r="E11" s="37"/>
      <c r="F11" s="38"/>
      <c r="G11" s="39">
        <f>D11+E11+F11</f>
        <v>0</v>
      </c>
      <c r="H11" s="39">
        <f>ROUND(G11*4,2)</f>
        <v>0</v>
      </c>
      <c r="I11" s="40" t="e">
        <f>ROUND(G11*#REF!,2)</f>
        <v>#REF!</v>
      </c>
      <c r="J11" s="26" t="e">
        <f>I11-H11</f>
        <v>#REF!</v>
      </c>
      <c r="K11" s="44">
        <v>0</v>
      </c>
      <c r="L11" s="44"/>
      <c r="M11" s="41" t="e">
        <f>J11+#REF!+#REF!+#REF!-L11</f>
        <v>#REF!</v>
      </c>
    </row>
    <row r="12" spans="1:13" s="43" customFormat="1" ht="15" customHeight="1">
      <c r="A12" s="34">
        <v>4</v>
      </c>
      <c r="B12" s="34">
        <v>11333442</v>
      </c>
      <c r="C12" s="35" t="s">
        <v>24</v>
      </c>
      <c r="D12" s="36"/>
      <c r="E12" s="37"/>
      <c r="F12" s="38"/>
      <c r="G12" s="39">
        <f>D12+E12+F12</f>
        <v>0</v>
      </c>
      <c r="H12" s="39">
        <f>ROUND(G12*4,2)</f>
        <v>0</v>
      </c>
      <c r="I12" s="40" t="e">
        <f>ROUND(G12*#REF!,2)</f>
        <v>#REF!</v>
      </c>
      <c r="J12" s="26" t="e">
        <f>I12-H12</f>
        <v>#REF!</v>
      </c>
      <c r="K12" s="44">
        <v>-51.2</v>
      </c>
      <c r="L12" s="41"/>
      <c r="M12" s="41" t="e">
        <f>J12+#REF!+#REF!+#REF!-L12</f>
        <v>#REF!</v>
      </c>
    </row>
    <row r="13" spans="1:13" s="43" customFormat="1" ht="15" customHeight="1" thickBot="1">
      <c r="A13" s="45">
        <v>5</v>
      </c>
      <c r="B13" s="45">
        <v>7964100</v>
      </c>
      <c r="C13" s="46" t="s">
        <v>25</v>
      </c>
      <c r="D13" s="47"/>
      <c r="E13" s="48"/>
      <c r="F13" s="49"/>
      <c r="G13" s="50">
        <f>D13+E13+F13</f>
        <v>0</v>
      </c>
      <c r="H13" s="50">
        <f>ROUND(G13*4,2)</f>
        <v>0</v>
      </c>
      <c r="I13" s="51" t="e">
        <f>ROUND(G13*#REF!,2)</f>
        <v>#REF!</v>
      </c>
      <c r="J13" s="26" t="e">
        <f>I13-H13</f>
        <v>#REF!</v>
      </c>
      <c r="K13" s="53">
        <v>-51.84</v>
      </c>
      <c r="L13" s="53"/>
      <c r="M13" s="52" t="e">
        <f>J13+#REF!+#REF!+#REF!-L13</f>
        <v>#REF!</v>
      </c>
    </row>
    <row r="14" spans="1:13" s="43" customFormat="1" ht="15" customHeight="1" thickBot="1">
      <c r="A14" s="149" t="s">
        <v>26</v>
      </c>
      <c r="B14" s="150"/>
      <c r="C14" s="134"/>
      <c r="D14" s="54">
        <f aca="true" t="shared" si="0" ref="D14:J14">ROUND(SUM(D9:D13),2)</f>
        <v>0</v>
      </c>
      <c r="E14" s="55">
        <f t="shared" si="0"/>
        <v>0</v>
      </c>
      <c r="F14" s="56">
        <f t="shared" si="0"/>
        <v>0</v>
      </c>
      <c r="G14" s="57">
        <f t="shared" si="0"/>
        <v>0</v>
      </c>
      <c r="H14" s="58">
        <f t="shared" si="0"/>
        <v>0</v>
      </c>
      <c r="I14" s="59" t="e">
        <f t="shared" si="0"/>
        <v>#REF!</v>
      </c>
      <c r="J14" s="60" t="e">
        <f t="shared" si="0"/>
        <v>#REF!</v>
      </c>
      <c r="K14" s="154">
        <v>-277.76</v>
      </c>
      <c r="L14" s="60">
        <f>ROUND(SUM(L9:L13),2)</f>
        <v>0</v>
      </c>
      <c r="M14" s="60" t="e">
        <f>ROUND(SUM(M9:M13),2)</f>
        <v>#REF!</v>
      </c>
    </row>
    <row r="15" spans="1:13" s="43" customFormat="1" ht="15" customHeight="1" thickBot="1">
      <c r="A15" s="62"/>
      <c r="B15" s="62"/>
      <c r="C15" s="63"/>
      <c r="D15" s="64"/>
      <c r="E15" s="64"/>
      <c r="F15" s="64"/>
      <c r="G15" s="64"/>
      <c r="H15" s="64"/>
      <c r="I15" s="65"/>
      <c r="J15" s="66"/>
      <c r="K15" s="67"/>
      <c r="L15" s="68"/>
      <c r="M15" s="69"/>
    </row>
    <row r="16" spans="1:13" s="43" customFormat="1" ht="15" customHeight="1" thickBot="1">
      <c r="A16" s="70" t="s">
        <v>27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  <c r="M16" s="73"/>
    </row>
    <row r="17" spans="1:13" s="43" customFormat="1" ht="24" customHeight="1">
      <c r="A17" s="19">
        <v>6</v>
      </c>
      <c r="B17" s="19">
        <v>8012248</v>
      </c>
      <c r="C17" s="74" t="s">
        <v>28</v>
      </c>
      <c r="D17" s="27"/>
      <c r="E17" s="28"/>
      <c r="F17" s="29"/>
      <c r="G17" s="24">
        <f aca="true" t="shared" si="1" ref="G17:G37">D17+E17+F17</f>
        <v>0</v>
      </c>
      <c r="H17" s="24">
        <f aca="true" t="shared" si="2" ref="H17:H37">ROUND(G17*4,2)</f>
        <v>0</v>
      </c>
      <c r="I17" s="25" t="e">
        <f>ROUND(G17*#REF!,2)</f>
        <v>#REF!</v>
      </c>
      <c r="J17" s="75" t="e">
        <f aca="true" t="shared" si="3" ref="J17:J37">I17-H17</f>
        <v>#REF!</v>
      </c>
      <c r="K17" s="31">
        <v>0</v>
      </c>
      <c r="L17" s="76"/>
      <c r="M17" s="77"/>
    </row>
    <row r="18" spans="1:13" s="43" customFormat="1" ht="21.75" customHeight="1">
      <c r="A18" s="34">
        <v>7</v>
      </c>
      <c r="B18" s="34">
        <v>3530109</v>
      </c>
      <c r="C18" s="78" t="s">
        <v>29</v>
      </c>
      <c r="D18" s="36"/>
      <c r="E18" s="37"/>
      <c r="F18" s="38"/>
      <c r="G18" s="39">
        <f t="shared" si="1"/>
        <v>0</v>
      </c>
      <c r="H18" s="39">
        <f t="shared" si="2"/>
        <v>0</v>
      </c>
      <c r="I18" s="40" t="e">
        <f>ROUND(G18*#REF!,2)</f>
        <v>#REF!</v>
      </c>
      <c r="J18" s="26" t="e">
        <f t="shared" si="3"/>
        <v>#REF!</v>
      </c>
      <c r="K18" s="44">
        <v>0</v>
      </c>
      <c r="L18" s="44"/>
      <c r="M18" s="41" t="e">
        <f>J18+#REF!+#REF!+#REF!-L18</f>
        <v>#REF!</v>
      </c>
    </row>
    <row r="19" spans="1:13" s="43" customFormat="1" ht="18" customHeight="1">
      <c r="A19" s="34">
        <v>8</v>
      </c>
      <c r="B19" s="34">
        <v>33298486</v>
      </c>
      <c r="C19" s="78" t="s">
        <v>30</v>
      </c>
      <c r="D19" s="36"/>
      <c r="E19" s="37"/>
      <c r="F19" s="38"/>
      <c r="G19" s="39">
        <f t="shared" si="1"/>
        <v>0</v>
      </c>
      <c r="H19" s="39">
        <f t="shared" si="2"/>
        <v>0</v>
      </c>
      <c r="I19" s="40" t="e">
        <f>ROUND(G19*#REF!,2)</f>
        <v>#REF!</v>
      </c>
      <c r="J19" s="26" t="e">
        <f t="shared" si="3"/>
        <v>#REF!</v>
      </c>
      <c r="K19" s="44">
        <v>0</v>
      </c>
      <c r="L19" s="44"/>
      <c r="M19" s="41" t="e">
        <f>J19+#REF!+#REF!+#REF!-L19</f>
        <v>#REF!</v>
      </c>
    </row>
    <row r="20" spans="1:13" s="43" customFormat="1" ht="18" customHeight="1">
      <c r="A20" s="34">
        <v>9</v>
      </c>
      <c r="B20" s="34">
        <v>42566782</v>
      </c>
      <c r="C20" s="78" t="s">
        <v>31</v>
      </c>
      <c r="D20" s="36"/>
      <c r="E20" s="37"/>
      <c r="F20" s="38"/>
      <c r="G20" s="39">
        <f t="shared" si="1"/>
        <v>0</v>
      </c>
      <c r="H20" s="39">
        <f t="shared" si="2"/>
        <v>0</v>
      </c>
      <c r="I20" s="40" t="e">
        <f>ROUND(G20*#REF!,2)</f>
        <v>#REF!</v>
      </c>
      <c r="J20" s="26" t="e">
        <f t="shared" si="3"/>
        <v>#REF!</v>
      </c>
      <c r="K20" s="44">
        <v>0</v>
      </c>
      <c r="L20" s="44"/>
      <c r="M20" s="41"/>
    </row>
    <row r="21" spans="1:13" s="43" customFormat="1" ht="28.5" customHeight="1">
      <c r="A21" s="34">
        <v>10</v>
      </c>
      <c r="B21" s="34">
        <v>39133355</v>
      </c>
      <c r="C21" s="78" t="s">
        <v>32</v>
      </c>
      <c r="D21" s="36"/>
      <c r="E21" s="37"/>
      <c r="F21" s="38"/>
      <c r="G21" s="39">
        <f t="shared" si="1"/>
        <v>0</v>
      </c>
      <c r="H21" s="39">
        <f t="shared" si="2"/>
        <v>0</v>
      </c>
      <c r="I21" s="40" t="e">
        <f>ROUND(G21*#REF!,2)</f>
        <v>#REF!</v>
      </c>
      <c r="J21" s="26" t="e">
        <f t="shared" si="3"/>
        <v>#REF!</v>
      </c>
      <c r="K21" s="44">
        <v>0</v>
      </c>
      <c r="L21" s="44"/>
      <c r="M21" s="41"/>
    </row>
    <row r="22" spans="1:13" s="43" customFormat="1" ht="24.75" customHeight="1">
      <c r="A22" s="34">
        <v>11</v>
      </c>
      <c r="B22" s="34">
        <v>14624330</v>
      </c>
      <c r="C22" s="79" t="s">
        <v>33</v>
      </c>
      <c r="D22" s="36"/>
      <c r="E22" s="37"/>
      <c r="F22" s="38"/>
      <c r="G22" s="39">
        <f t="shared" si="1"/>
        <v>0</v>
      </c>
      <c r="H22" s="39">
        <f t="shared" si="2"/>
        <v>0</v>
      </c>
      <c r="I22" s="40" t="e">
        <f>ROUND(G22*#REF!,2)</f>
        <v>#REF!</v>
      </c>
      <c r="J22" s="26" t="e">
        <f t="shared" si="3"/>
        <v>#REF!</v>
      </c>
      <c r="K22" s="44">
        <v>0</v>
      </c>
      <c r="L22" s="44"/>
      <c r="M22" s="41" t="e">
        <f>J22+#REF!+#REF!+#REF!-L22</f>
        <v>#REF!</v>
      </c>
    </row>
    <row r="23" spans="1:13" s="43" customFormat="1" ht="15" customHeight="1">
      <c r="A23" s="34">
        <v>12</v>
      </c>
      <c r="B23" s="34">
        <v>19663896</v>
      </c>
      <c r="C23" s="79" t="s">
        <v>34</v>
      </c>
      <c r="D23" s="36"/>
      <c r="E23" s="37"/>
      <c r="F23" s="38"/>
      <c r="G23" s="39">
        <f t="shared" si="1"/>
        <v>0</v>
      </c>
      <c r="H23" s="39">
        <f t="shared" si="2"/>
        <v>0</v>
      </c>
      <c r="I23" s="40" t="e">
        <f>ROUND(G23*#REF!,2)</f>
        <v>#REF!</v>
      </c>
      <c r="J23" s="26" t="e">
        <f t="shared" si="3"/>
        <v>#REF!</v>
      </c>
      <c r="K23" s="44">
        <v>0</v>
      </c>
      <c r="L23" s="44"/>
      <c r="M23" s="41" t="e">
        <f>J23+#REF!+#REF!+#REF!-L23</f>
        <v>#REF!</v>
      </c>
    </row>
    <row r="24" spans="1:13" s="43" customFormat="1" ht="15" customHeight="1">
      <c r="A24" s="34">
        <v>13</v>
      </c>
      <c r="B24" s="80">
        <v>20185922</v>
      </c>
      <c r="C24" s="78" t="s">
        <v>35</v>
      </c>
      <c r="D24" s="36"/>
      <c r="E24" s="37"/>
      <c r="F24" s="38"/>
      <c r="G24" s="39">
        <f t="shared" si="1"/>
        <v>0</v>
      </c>
      <c r="H24" s="39">
        <f t="shared" si="2"/>
        <v>0</v>
      </c>
      <c r="I24" s="40" t="e">
        <f>ROUND(G24*#REF!,2)</f>
        <v>#REF!</v>
      </c>
      <c r="J24" s="26" t="e">
        <f t="shared" si="3"/>
        <v>#REF!</v>
      </c>
      <c r="K24" s="44">
        <v>0</v>
      </c>
      <c r="L24" s="44"/>
      <c r="M24" s="41"/>
    </row>
    <row r="25" spans="1:13" s="43" customFormat="1" ht="27.75" customHeight="1">
      <c r="A25" s="34">
        <v>14</v>
      </c>
      <c r="B25" s="81">
        <v>35768665</v>
      </c>
      <c r="C25" s="82" t="s">
        <v>36</v>
      </c>
      <c r="D25" s="83"/>
      <c r="E25" s="84"/>
      <c r="F25" s="85"/>
      <c r="G25" s="86">
        <f t="shared" si="1"/>
        <v>0</v>
      </c>
      <c r="H25" s="39">
        <f t="shared" si="2"/>
        <v>0</v>
      </c>
      <c r="I25" s="87" t="e">
        <f>ROUND(G25*#REF!,2)</f>
        <v>#REF!</v>
      </c>
      <c r="J25" s="88" t="e">
        <f t="shared" si="3"/>
        <v>#REF!</v>
      </c>
      <c r="K25" s="155">
        <v>0</v>
      </c>
      <c r="L25" s="44"/>
      <c r="M25" s="41"/>
    </row>
    <row r="26" spans="1:13" s="43" customFormat="1" ht="15" customHeight="1">
      <c r="A26" s="34">
        <v>15</v>
      </c>
      <c r="B26" s="34">
        <v>20610968</v>
      </c>
      <c r="C26" s="78" t="s">
        <v>37</v>
      </c>
      <c r="D26" s="89"/>
      <c r="E26" s="90"/>
      <c r="F26" s="91"/>
      <c r="G26" s="39">
        <f t="shared" si="1"/>
        <v>0</v>
      </c>
      <c r="H26" s="39">
        <f t="shared" si="2"/>
        <v>0</v>
      </c>
      <c r="I26" s="40" t="e">
        <f>ROUND(G26*#REF!,2)</f>
        <v>#REF!</v>
      </c>
      <c r="J26" s="88" t="e">
        <f t="shared" si="3"/>
        <v>#REF!</v>
      </c>
      <c r="K26" s="44">
        <v>-113.28</v>
      </c>
      <c r="L26" s="44"/>
      <c r="M26" s="41" t="e">
        <f>J26+#REF!+#REF!+#REF!-L26</f>
        <v>#REF!</v>
      </c>
    </row>
    <row r="27" spans="1:13" s="43" customFormat="1" ht="15" customHeight="1">
      <c r="A27" s="34">
        <v>16</v>
      </c>
      <c r="B27" s="34">
        <v>32018480</v>
      </c>
      <c r="C27" s="78" t="s">
        <v>38</v>
      </c>
      <c r="D27" s="89"/>
      <c r="E27" s="90"/>
      <c r="F27" s="91"/>
      <c r="G27" s="39">
        <f t="shared" si="1"/>
        <v>0</v>
      </c>
      <c r="H27" s="39">
        <f t="shared" si="2"/>
        <v>0</v>
      </c>
      <c r="I27" s="40" t="e">
        <f>ROUND(G27*#REF!,2)</f>
        <v>#REF!</v>
      </c>
      <c r="J27" s="88" t="e">
        <f t="shared" si="3"/>
        <v>#REF!</v>
      </c>
      <c r="K27" s="44">
        <v>0</v>
      </c>
      <c r="L27" s="44"/>
      <c r="M27" s="41"/>
    </row>
    <row r="28" spans="1:13" s="43" customFormat="1" ht="15" customHeight="1">
      <c r="A28" s="34">
        <v>17</v>
      </c>
      <c r="B28" s="34">
        <v>14707177</v>
      </c>
      <c r="C28" s="79" t="s">
        <v>39</v>
      </c>
      <c r="D28" s="36"/>
      <c r="E28" s="37"/>
      <c r="F28" s="38"/>
      <c r="G28" s="39">
        <f t="shared" si="1"/>
        <v>0</v>
      </c>
      <c r="H28" s="39">
        <f t="shared" si="2"/>
        <v>0</v>
      </c>
      <c r="I28" s="40" t="e">
        <f>ROUND(G28*#REF!,2)</f>
        <v>#REF!</v>
      </c>
      <c r="J28" s="26" t="e">
        <f t="shared" si="3"/>
        <v>#REF!</v>
      </c>
      <c r="K28" s="44">
        <v>0</v>
      </c>
      <c r="L28" s="44"/>
      <c r="M28" s="41" t="e">
        <f>J28+#REF!+#REF!+#REF!-L28</f>
        <v>#REF!</v>
      </c>
    </row>
    <row r="29" spans="1:13" s="43" customFormat="1" ht="15" customHeight="1">
      <c r="A29" s="34">
        <v>18</v>
      </c>
      <c r="B29" s="34">
        <v>20185906</v>
      </c>
      <c r="C29" s="79" t="s">
        <v>40</v>
      </c>
      <c r="D29" s="36"/>
      <c r="E29" s="37"/>
      <c r="F29" s="38"/>
      <c r="G29" s="39">
        <f t="shared" si="1"/>
        <v>0</v>
      </c>
      <c r="H29" s="39">
        <f t="shared" si="2"/>
        <v>0</v>
      </c>
      <c r="I29" s="40" t="e">
        <f>ROUND(G29*#REF!,2)</f>
        <v>#REF!</v>
      </c>
      <c r="J29" s="26" t="e">
        <f t="shared" si="3"/>
        <v>#REF!</v>
      </c>
      <c r="K29" s="44">
        <v>0</v>
      </c>
      <c r="L29" s="44"/>
      <c r="M29" s="41" t="e">
        <f>J29+#REF!+#REF!+#REF!-L29</f>
        <v>#REF!</v>
      </c>
    </row>
    <row r="30" spans="1:13" s="43" customFormat="1" ht="15" customHeight="1">
      <c r="A30" s="34">
        <v>19</v>
      </c>
      <c r="B30" s="92">
        <v>19663837</v>
      </c>
      <c r="C30" s="79" t="s">
        <v>41</v>
      </c>
      <c r="D30" s="36"/>
      <c r="E30" s="37"/>
      <c r="F30" s="38"/>
      <c r="G30" s="39">
        <f t="shared" si="1"/>
        <v>0</v>
      </c>
      <c r="H30" s="39">
        <f t="shared" si="2"/>
        <v>0</v>
      </c>
      <c r="I30" s="40" t="e">
        <f>ROUND(G30*#REF!,2)</f>
        <v>#REF!</v>
      </c>
      <c r="J30" s="26" t="e">
        <f t="shared" si="3"/>
        <v>#REF!</v>
      </c>
      <c r="K30" s="44">
        <v>-129.6</v>
      </c>
      <c r="L30" s="44"/>
      <c r="M30" s="41" t="e">
        <f>J30+#REF!+#REF!+#REF!-L30</f>
        <v>#REF!</v>
      </c>
    </row>
    <row r="31" spans="1:13" s="43" customFormat="1" ht="24" customHeight="1">
      <c r="A31" s="34">
        <v>20</v>
      </c>
      <c r="B31" s="92">
        <v>37981936</v>
      </c>
      <c r="C31" s="79" t="s">
        <v>42</v>
      </c>
      <c r="D31" s="36"/>
      <c r="E31" s="37"/>
      <c r="F31" s="38"/>
      <c r="G31" s="39">
        <f t="shared" si="1"/>
        <v>0</v>
      </c>
      <c r="H31" s="39">
        <f t="shared" si="2"/>
        <v>0</v>
      </c>
      <c r="I31" s="40" t="e">
        <f>ROUND(G31*#REF!,2)</f>
        <v>#REF!</v>
      </c>
      <c r="J31" s="26" t="e">
        <f t="shared" si="3"/>
        <v>#REF!</v>
      </c>
      <c r="K31" s="44">
        <v>0</v>
      </c>
      <c r="L31" s="44"/>
      <c r="M31" s="41"/>
    </row>
    <row r="32" spans="1:13" s="43" customFormat="1" ht="15" customHeight="1">
      <c r="A32" s="34">
        <v>21</v>
      </c>
      <c r="B32" s="92">
        <v>32964586</v>
      </c>
      <c r="C32" s="79" t="s">
        <v>43</v>
      </c>
      <c r="D32" s="36"/>
      <c r="E32" s="37"/>
      <c r="F32" s="38"/>
      <c r="G32" s="39">
        <f t="shared" si="1"/>
        <v>0</v>
      </c>
      <c r="H32" s="39">
        <f t="shared" si="2"/>
        <v>0</v>
      </c>
      <c r="I32" s="40" t="e">
        <f>ROUND(G32*#REF!,2)</f>
        <v>#REF!</v>
      </c>
      <c r="J32" s="26" t="e">
        <f t="shared" si="3"/>
        <v>#REF!</v>
      </c>
      <c r="K32" s="44">
        <v>-51.2</v>
      </c>
      <c r="L32" s="44"/>
      <c r="M32" s="41" t="e">
        <f>J32+#REF!+#REF!+#REF!-L32</f>
        <v>#REF!</v>
      </c>
    </row>
    <row r="33" spans="1:13" s="43" customFormat="1" ht="15" customHeight="1">
      <c r="A33" s="34">
        <v>22</v>
      </c>
      <c r="B33" s="92">
        <v>39068982</v>
      </c>
      <c r="C33" s="79" t="s">
        <v>44</v>
      </c>
      <c r="D33" s="36"/>
      <c r="E33" s="37"/>
      <c r="F33" s="38"/>
      <c r="G33" s="39">
        <f t="shared" si="1"/>
        <v>0</v>
      </c>
      <c r="H33" s="39">
        <f t="shared" si="2"/>
        <v>0</v>
      </c>
      <c r="I33" s="40" t="e">
        <f>ROUND(G33*#REF!,2)</f>
        <v>#REF!</v>
      </c>
      <c r="J33" s="26" t="e">
        <f t="shared" si="3"/>
        <v>#REF!</v>
      </c>
      <c r="K33" s="44">
        <v>0</v>
      </c>
      <c r="L33" s="44"/>
      <c r="M33" s="41"/>
    </row>
    <row r="34" spans="1:13" s="43" customFormat="1" ht="15" customHeight="1">
      <c r="A34" s="34">
        <v>23</v>
      </c>
      <c r="B34" s="81">
        <v>40183381</v>
      </c>
      <c r="C34" s="82" t="s">
        <v>45</v>
      </c>
      <c r="D34" s="36"/>
      <c r="E34" s="37"/>
      <c r="F34" s="38"/>
      <c r="G34" s="39">
        <f t="shared" si="1"/>
        <v>0</v>
      </c>
      <c r="H34" s="39">
        <f t="shared" si="2"/>
        <v>0</v>
      </c>
      <c r="I34" s="40" t="e">
        <f>ROUND(G34*#REF!,2)</f>
        <v>#REF!</v>
      </c>
      <c r="J34" s="26" t="e">
        <f t="shared" si="3"/>
        <v>#REF!</v>
      </c>
      <c r="K34" s="44">
        <v>-113.28</v>
      </c>
      <c r="L34" s="44"/>
      <c r="M34" s="41"/>
    </row>
    <row r="35" spans="1:13" s="43" customFormat="1" ht="24.75" customHeight="1" thickBot="1">
      <c r="A35" s="34">
        <v>24</v>
      </c>
      <c r="B35" s="92">
        <v>25934329</v>
      </c>
      <c r="C35" s="93" t="s">
        <v>46</v>
      </c>
      <c r="D35" s="36"/>
      <c r="E35" s="37"/>
      <c r="F35" s="38"/>
      <c r="G35" s="39">
        <f t="shared" si="1"/>
        <v>0</v>
      </c>
      <c r="H35" s="39">
        <f t="shared" si="2"/>
        <v>0</v>
      </c>
      <c r="I35" s="40" t="e">
        <f>ROUND(G35*#REF!,2)</f>
        <v>#REF!</v>
      </c>
      <c r="J35" s="26" t="e">
        <f t="shared" si="3"/>
        <v>#REF!</v>
      </c>
      <c r="K35" s="44">
        <v>0</v>
      </c>
      <c r="L35" s="94"/>
      <c r="M35" s="52" t="e">
        <f>J35+#REF!+#REF!+#REF!-L35</f>
        <v>#REF!</v>
      </c>
    </row>
    <row r="36" spans="1:13" s="43" customFormat="1" ht="15" customHeight="1" thickBot="1">
      <c r="A36" s="34">
        <v>25</v>
      </c>
      <c r="B36" s="92">
        <v>30496144</v>
      </c>
      <c r="C36" s="78" t="s">
        <v>47</v>
      </c>
      <c r="D36" s="36"/>
      <c r="E36" s="37"/>
      <c r="F36" s="38"/>
      <c r="G36" s="39">
        <f t="shared" si="1"/>
        <v>0</v>
      </c>
      <c r="H36" s="39">
        <f t="shared" si="2"/>
        <v>0</v>
      </c>
      <c r="I36" s="40" t="e">
        <f>ROUND(G36*#REF!,2)</f>
        <v>#REF!</v>
      </c>
      <c r="J36" s="26" t="e">
        <f t="shared" si="3"/>
        <v>#REF!</v>
      </c>
      <c r="K36" s="44">
        <v>0</v>
      </c>
      <c r="L36" s="94"/>
      <c r="M36" s="52" t="e">
        <f>J36+#REF!+#REF!+#REF!-L36</f>
        <v>#REF!</v>
      </c>
    </row>
    <row r="37" spans="1:13" s="43" customFormat="1" ht="23.25" customHeight="1" thickBot="1">
      <c r="A37" s="34">
        <v>26</v>
      </c>
      <c r="B37" s="92">
        <v>8422035</v>
      </c>
      <c r="C37" s="78" t="s">
        <v>48</v>
      </c>
      <c r="D37" s="36"/>
      <c r="E37" s="37"/>
      <c r="F37" s="38"/>
      <c r="G37" s="39">
        <f t="shared" si="1"/>
        <v>0</v>
      </c>
      <c r="H37" s="39">
        <f t="shared" si="2"/>
        <v>0</v>
      </c>
      <c r="I37" s="40" t="e">
        <f>ROUND(G37*#REF!,2)</f>
        <v>#REF!</v>
      </c>
      <c r="J37" s="26" t="e">
        <f t="shared" si="3"/>
        <v>#REF!</v>
      </c>
      <c r="K37" s="44">
        <v>0</v>
      </c>
      <c r="L37" s="95"/>
      <c r="M37" s="96"/>
    </row>
    <row r="38" spans="1:13" s="43" customFormat="1" ht="15.75" customHeight="1">
      <c r="A38" s="97">
        <v>27</v>
      </c>
      <c r="B38" s="97">
        <v>43501790</v>
      </c>
      <c r="C38" s="98" t="s">
        <v>49</v>
      </c>
      <c r="D38" s="99"/>
      <c r="E38" s="100"/>
      <c r="F38" s="101"/>
      <c r="G38" s="102"/>
      <c r="H38" s="102"/>
      <c r="I38" s="103"/>
      <c r="J38" s="104"/>
      <c r="K38" s="156">
        <v>0</v>
      </c>
      <c r="L38" s="105"/>
      <c r="M38" s="106"/>
    </row>
    <row r="39" spans="1:13" s="113" customFormat="1" ht="18.75" customHeight="1" thickBot="1">
      <c r="A39" s="45">
        <v>28</v>
      </c>
      <c r="B39" s="45">
        <v>41937378</v>
      </c>
      <c r="C39" s="107" t="s">
        <v>50</v>
      </c>
      <c r="D39" s="108"/>
      <c r="E39" s="109"/>
      <c r="F39" s="110"/>
      <c r="G39" s="50">
        <f>D39+E39+F39</f>
        <v>0</v>
      </c>
      <c r="H39" s="50">
        <f>ROUND(G39*4,2)</f>
        <v>0</v>
      </c>
      <c r="I39" s="51" t="e">
        <f>ROUND(G39*#REF!,2)</f>
        <v>#REF!</v>
      </c>
      <c r="J39" s="111" t="e">
        <f>I39-H39</f>
        <v>#REF!</v>
      </c>
      <c r="K39" s="53">
        <v>0</v>
      </c>
      <c r="L39" s="112"/>
      <c r="M39" s="112"/>
    </row>
    <row r="40" spans="1:13" s="43" customFormat="1" ht="15" customHeight="1" thickBot="1">
      <c r="A40" s="135" t="s">
        <v>51</v>
      </c>
      <c r="B40" s="135"/>
      <c r="C40" s="136"/>
      <c r="D40" s="58">
        <f aca="true" t="shared" si="4" ref="D40:J40">SUM(D17:D39)</f>
        <v>0</v>
      </c>
      <c r="E40" s="61">
        <f t="shared" si="4"/>
        <v>0</v>
      </c>
      <c r="F40" s="59">
        <f t="shared" si="4"/>
        <v>0</v>
      </c>
      <c r="G40" s="58">
        <f t="shared" si="4"/>
        <v>0</v>
      </c>
      <c r="H40" s="58">
        <f t="shared" si="4"/>
        <v>0</v>
      </c>
      <c r="I40" s="58" t="e">
        <f t="shared" si="4"/>
        <v>#REF!</v>
      </c>
      <c r="J40" s="58" t="e">
        <f t="shared" si="4"/>
        <v>#REF!</v>
      </c>
      <c r="K40" s="157">
        <v>-407.36</v>
      </c>
      <c r="L40" s="57">
        <f>SUM(L18:L36)</f>
        <v>0</v>
      </c>
      <c r="M40" s="57" t="e">
        <f>ROUND(SUM(M18:M36),2)</f>
        <v>#REF!</v>
      </c>
    </row>
    <row r="41" spans="1:13" s="43" customFormat="1" ht="15" customHeight="1" thickBot="1">
      <c r="A41" s="114"/>
      <c r="B41" s="114"/>
      <c r="C41" s="115"/>
      <c r="D41" s="116"/>
      <c r="E41" s="116"/>
      <c r="F41" s="116"/>
      <c r="G41" s="116"/>
      <c r="H41" s="117"/>
      <c r="I41" s="118"/>
      <c r="J41" s="119"/>
      <c r="K41" s="67"/>
      <c r="L41" s="68"/>
      <c r="M41" s="69"/>
    </row>
    <row r="42" spans="1:13" s="120" customFormat="1" ht="15" customHeight="1" thickBot="1">
      <c r="A42" s="132" t="s">
        <v>52</v>
      </c>
      <c r="B42" s="133"/>
      <c r="C42" s="134"/>
      <c r="D42" s="58">
        <f aca="true" t="shared" si="5" ref="D42:J42">ROUND(D14+D40,2)</f>
        <v>0</v>
      </c>
      <c r="E42" s="61">
        <f t="shared" si="5"/>
        <v>0</v>
      </c>
      <c r="F42" s="59">
        <f t="shared" si="5"/>
        <v>0</v>
      </c>
      <c r="G42" s="54">
        <f t="shared" si="5"/>
        <v>0</v>
      </c>
      <c r="H42" s="58">
        <f t="shared" si="5"/>
        <v>0</v>
      </c>
      <c r="I42" s="59" t="e">
        <f t="shared" si="5"/>
        <v>#REF!</v>
      </c>
      <c r="J42" s="57" t="e">
        <f t="shared" si="5"/>
        <v>#REF!</v>
      </c>
      <c r="K42" s="158">
        <v>-685.12</v>
      </c>
      <c r="L42" s="57">
        <f>ROUND(L14+L40,2)</f>
        <v>0</v>
      </c>
      <c r="M42" s="57" t="e">
        <f>M14+M40</f>
        <v>#REF!</v>
      </c>
    </row>
    <row r="43" spans="1:13" s="120" customFormat="1" ht="21" customHeight="1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21"/>
      <c r="L43" s="121"/>
      <c r="M43" s="121"/>
    </row>
  </sheetData>
  <mergeCells count="19">
    <mergeCell ref="L5:L6"/>
    <mergeCell ref="K5:K6"/>
    <mergeCell ref="A14:C14"/>
    <mergeCell ref="A8:M8"/>
    <mergeCell ref="M5:M6"/>
    <mergeCell ref="B5:B6"/>
    <mergeCell ref="C5:C6"/>
    <mergeCell ref="H5:H6"/>
    <mergeCell ref="A4:K4"/>
    <mergeCell ref="H2:I2"/>
    <mergeCell ref="I5:I6"/>
    <mergeCell ref="A43:J43"/>
    <mergeCell ref="A42:C42"/>
    <mergeCell ref="A40:C40"/>
    <mergeCell ref="D2:F2"/>
    <mergeCell ref="J5:J6"/>
    <mergeCell ref="D5:G5"/>
    <mergeCell ref="A5:A6"/>
    <mergeCell ref="A3:K3"/>
  </mergeCells>
  <printOptions/>
  <pageMargins left="0.71" right="0.16" top="0.17" bottom="0.15748031496062992" header="0.26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2022-09-01T10:00:01Z</cp:lastPrinted>
  <dcterms:created xsi:type="dcterms:W3CDTF">2022-09-01T09:54:32Z</dcterms:created>
  <dcterms:modified xsi:type="dcterms:W3CDTF">2022-09-01T10:00:27Z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