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38" i="1"/>
  <c r="I238" s="1"/>
  <c r="J238" s="1"/>
  <c r="K238" s="1"/>
  <c r="H237"/>
  <c r="I237" s="1"/>
  <c r="J237" s="1"/>
  <c r="K237" s="1"/>
  <c r="H236"/>
  <c r="I236" s="1"/>
  <c r="J236" s="1"/>
  <c r="K236" s="1"/>
  <c r="L235"/>
  <c r="H234"/>
  <c r="I234" s="1"/>
  <c r="J234" s="1"/>
  <c r="K234" s="1"/>
  <c r="H233"/>
  <c r="I233" s="1"/>
  <c r="J233" s="1"/>
  <c r="K233" s="1"/>
  <c r="H232"/>
  <c r="I232" s="1"/>
  <c r="J232" s="1"/>
  <c r="K232" s="1"/>
  <c r="H231"/>
  <c r="I231" s="1"/>
  <c r="J231" s="1"/>
  <c r="K231" s="1"/>
  <c r="H230"/>
  <c r="I230" s="1"/>
  <c r="J230" s="1"/>
  <c r="K230" s="1"/>
  <c r="L229"/>
  <c r="H228"/>
  <c r="I228" s="1"/>
  <c r="J228" s="1"/>
  <c r="K228" s="1"/>
  <c r="H227"/>
  <c r="I227" s="1"/>
  <c r="J227" s="1"/>
  <c r="K227" s="1"/>
  <c r="L226"/>
  <c r="H225"/>
  <c r="I225" s="1"/>
  <c r="J225" s="1"/>
  <c r="K225" s="1"/>
  <c r="H224"/>
  <c r="I224" s="1"/>
  <c r="J224" s="1"/>
  <c r="K224" s="1"/>
  <c r="H223"/>
  <c r="I223" s="1"/>
  <c r="J223" s="1"/>
  <c r="K223" s="1"/>
  <c r="H222"/>
  <c r="I222" s="1"/>
  <c r="J222" s="1"/>
  <c r="K222" s="1"/>
  <c r="H221"/>
  <c r="I221" s="1"/>
  <c r="J221" s="1"/>
  <c r="K221" s="1"/>
  <c r="H220"/>
  <c r="I220" s="1"/>
  <c r="J220" s="1"/>
  <c r="K220" s="1"/>
  <c r="H219"/>
  <c r="I219" s="1"/>
  <c r="J219" s="1"/>
  <c r="K219" s="1"/>
  <c r="H218"/>
  <c r="I218" s="1"/>
  <c r="J218" s="1"/>
  <c r="K218" s="1"/>
  <c r="H217"/>
  <c r="I217" s="1"/>
  <c r="J217" s="1"/>
  <c r="K217" s="1"/>
  <c r="H216"/>
  <c r="I216" s="1"/>
  <c r="J216" s="1"/>
  <c r="K216" s="1"/>
  <c r="H215"/>
  <c r="I215" s="1"/>
  <c r="J215" s="1"/>
  <c r="K215" s="1"/>
  <c r="I214"/>
  <c r="J214" s="1"/>
  <c r="K214" s="1"/>
  <c r="H214"/>
  <c r="H213"/>
  <c r="I213" s="1"/>
  <c r="J213" s="1"/>
  <c r="K213" s="1"/>
  <c r="H212"/>
  <c r="I212" s="1"/>
  <c r="J212" s="1"/>
  <c r="K212" s="1"/>
  <c r="H211"/>
  <c r="I211" s="1"/>
  <c r="J211" s="1"/>
  <c r="K211" s="1"/>
  <c r="H210"/>
  <c r="I210" s="1"/>
  <c r="J210" s="1"/>
  <c r="K210" s="1"/>
  <c r="H209"/>
  <c r="I209" s="1"/>
  <c r="J209" s="1"/>
  <c r="K209" s="1"/>
  <c r="H208"/>
  <c r="I208" s="1"/>
  <c r="J208" s="1"/>
  <c r="K208" s="1"/>
  <c r="H207"/>
  <c r="I207" s="1"/>
  <c r="J207" s="1"/>
  <c r="K207" s="1"/>
  <c r="H206"/>
  <c r="I206" s="1"/>
  <c r="J206" s="1"/>
  <c r="K206" s="1"/>
  <c r="L205"/>
  <c r="H204"/>
  <c r="I204" s="1"/>
  <c r="J204" s="1"/>
  <c r="K204" s="1"/>
  <c r="H203"/>
  <c r="I203" s="1"/>
  <c r="J203" s="1"/>
  <c r="K203" s="1"/>
  <c r="H202"/>
  <c r="I202" s="1"/>
  <c r="J202" s="1"/>
  <c r="K202" s="1"/>
  <c r="H201"/>
  <c r="I201" s="1"/>
  <c r="J201" s="1"/>
  <c r="K201" s="1"/>
  <c r="H200"/>
  <c r="I200" s="1"/>
  <c r="J200" s="1"/>
  <c r="K200" s="1"/>
  <c r="H199"/>
  <c r="I199" s="1"/>
  <c r="J199" s="1"/>
  <c r="K199" s="1"/>
  <c r="H198"/>
  <c r="I198" s="1"/>
  <c r="J198" s="1"/>
  <c r="K198" s="1"/>
  <c r="H197"/>
  <c r="I197" s="1"/>
  <c r="J197" s="1"/>
  <c r="K197" s="1"/>
  <c r="H196"/>
  <c r="I196" s="1"/>
  <c r="J196" s="1"/>
  <c r="K196" s="1"/>
  <c r="L195"/>
  <c r="H194"/>
  <c r="I194" s="1"/>
  <c r="J194" s="1"/>
  <c r="K194" s="1"/>
  <c r="H193"/>
  <c r="I193" s="1"/>
  <c r="J193" s="1"/>
  <c r="K193" s="1"/>
  <c r="H192"/>
  <c r="I192" s="1"/>
  <c r="J192" s="1"/>
  <c r="K192" s="1"/>
  <c r="H191"/>
  <c r="I191" s="1"/>
  <c r="J191" s="1"/>
  <c r="K191" s="1"/>
  <c r="H190"/>
  <c r="I190" s="1"/>
  <c r="J190" s="1"/>
  <c r="K190" s="1"/>
  <c r="L189"/>
  <c r="H188"/>
  <c r="I188" s="1"/>
  <c r="J188" s="1"/>
  <c r="K188" s="1"/>
  <c r="H187"/>
  <c r="I187" s="1"/>
  <c r="J187" s="1"/>
  <c r="K187" s="1"/>
  <c r="H186"/>
  <c r="I186" s="1"/>
  <c r="J186" s="1"/>
  <c r="K186" s="1"/>
  <c r="I185"/>
  <c r="J185" s="1"/>
  <c r="K185" s="1"/>
  <c r="H185"/>
  <c r="H184"/>
  <c r="I184" s="1"/>
  <c r="J184" s="1"/>
  <c r="K184" s="1"/>
  <c r="L183"/>
  <c r="H182"/>
  <c r="I182" s="1"/>
  <c r="J182" s="1"/>
  <c r="K182" s="1"/>
  <c r="H181"/>
  <c r="I181" s="1"/>
  <c r="J181" s="1"/>
  <c r="K181" s="1"/>
  <c r="L180"/>
  <c r="H179"/>
  <c r="I179" s="1"/>
  <c r="J179" s="1"/>
  <c r="K179" s="1"/>
  <c r="H178"/>
  <c r="I178" s="1"/>
  <c r="J178" s="1"/>
  <c r="K178" s="1"/>
  <c r="H177"/>
  <c r="I177" s="1"/>
  <c r="J177" s="1"/>
  <c r="K177" s="1"/>
  <c r="H176"/>
  <c r="I176" s="1"/>
  <c r="J176" s="1"/>
  <c r="K176" s="1"/>
  <c r="L175"/>
  <c r="H174"/>
  <c r="I174" s="1"/>
  <c r="J174" s="1"/>
  <c r="K174" s="1"/>
  <c r="H173"/>
  <c r="I173" s="1"/>
  <c r="J173" s="1"/>
  <c r="K173" s="1"/>
  <c r="L172"/>
  <c r="H171"/>
  <c r="I171" s="1"/>
  <c r="J171" s="1"/>
  <c r="K171" s="1"/>
  <c r="H170"/>
  <c r="I170" s="1"/>
  <c r="J170" s="1"/>
  <c r="K170" s="1"/>
  <c r="L169"/>
  <c r="H168"/>
  <c r="I168" s="1"/>
  <c r="J168" s="1"/>
  <c r="K168" s="1"/>
  <c r="H167"/>
  <c r="I167" s="1"/>
  <c r="J167" s="1"/>
  <c r="K167" s="1"/>
  <c r="H166"/>
  <c r="I166" s="1"/>
  <c r="J166" s="1"/>
  <c r="K166" s="1"/>
  <c r="H165"/>
  <c r="I165" s="1"/>
  <c r="J165" s="1"/>
  <c r="K165" s="1"/>
  <c r="I164"/>
  <c r="J164" s="1"/>
  <c r="K164" s="1"/>
  <c r="H164"/>
  <c r="H163"/>
  <c r="I163" s="1"/>
  <c r="J163" s="1"/>
  <c r="K163" s="1"/>
  <c r="H162"/>
  <c r="I162" s="1"/>
  <c r="J162" s="1"/>
  <c r="K162" s="1"/>
  <c r="H161"/>
  <c r="I161" s="1"/>
  <c r="J161" s="1"/>
  <c r="K161" s="1"/>
  <c r="L160"/>
  <c r="H159"/>
  <c r="I159" s="1"/>
  <c r="J159" s="1"/>
  <c r="K159" s="1"/>
  <c r="H158"/>
  <c r="I158" s="1"/>
  <c r="J158" s="1"/>
  <c r="K158" s="1"/>
  <c r="L157"/>
  <c r="H156"/>
  <c r="I156" s="1"/>
  <c r="J156" s="1"/>
  <c r="K156" s="1"/>
  <c r="H155"/>
  <c r="I155" s="1"/>
  <c r="J155" s="1"/>
  <c r="K155" s="1"/>
  <c r="H154"/>
  <c r="I154" s="1"/>
  <c r="J154" s="1"/>
  <c r="K154" s="1"/>
  <c r="H153"/>
  <c r="I153" s="1"/>
  <c r="J153" s="1"/>
  <c r="K153" s="1"/>
  <c r="H152"/>
  <c r="I152" s="1"/>
  <c r="J152" s="1"/>
  <c r="K152" s="1"/>
  <c r="H151"/>
  <c r="I151" s="1"/>
  <c r="J151" s="1"/>
  <c r="K151" s="1"/>
  <c r="H150"/>
  <c r="I150" s="1"/>
  <c r="J150" s="1"/>
  <c r="K150" s="1"/>
  <c r="H149"/>
  <c r="I149" s="1"/>
  <c r="J149" s="1"/>
  <c r="K149" s="1"/>
  <c r="H148"/>
  <c r="I148" s="1"/>
  <c r="J148" s="1"/>
  <c r="K148" s="1"/>
  <c r="H147"/>
  <c r="I147" s="1"/>
  <c r="J147" s="1"/>
  <c r="K147" s="1"/>
  <c r="L146"/>
  <c r="H145"/>
  <c r="I145" s="1"/>
  <c r="J145" s="1"/>
  <c r="K145" s="1"/>
  <c r="H144"/>
  <c r="I144" s="1"/>
  <c r="J144" s="1"/>
  <c r="K144" s="1"/>
  <c r="H143"/>
  <c r="I143" s="1"/>
  <c r="J143" s="1"/>
  <c r="K143" s="1"/>
  <c r="L142"/>
  <c r="H141"/>
  <c r="I141" s="1"/>
  <c r="J141" s="1"/>
  <c r="K141" s="1"/>
  <c r="H140"/>
  <c r="I140" s="1"/>
  <c r="J140" s="1"/>
  <c r="K140" s="1"/>
  <c r="H139"/>
  <c r="I139" s="1"/>
  <c r="J139" s="1"/>
  <c r="K139" s="1"/>
  <c r="L138"/>
  <c r="H137"/>
  <c r="I137" s="1"/>
  <c r="J137" s="1"/>
  <c r="K137" s="1"/>
  <c r="H136"/>
  <c r="I136" s="1"/>
  <c r="J136" s="1"/>
  <c r="K136" s="1"/>
  <c r="H135"/>
  <c r="I135" s="1"/>
  <c r="J135" s="1"/>
  <c r="K135" s="1"/>
  <c r="H134"/>
  <c r="I134" s="1"/>
  <c r="J134" s="1"/>
  <c r="K134" s="1"/>
  <c r="H133"/>
  <c r="I133" s="1"/>
  <c r="J133" s="1"/>
  <c r="K133" s="1"/>
  <c r="H132"/>
  <c r="I132" s="1"/>
  <c r="J132" s="1"/>
  <c r="K132" s="1"/>
  <c r="L131"/>
  <c r="H130"/>
  <c r="I130" s="1"/>
  <c r="J130" s="1"/>
  <c r="K130" s="1"/>
  <c r="H129"/>
  <c r="I129" s="1"/>
  <c r="J129" s="1"/>
  <c r="K129" s="1"/>
  <c r="L128"/>
  <c r="H127"/>
  <c r="I127" s="1"/>
  <c r="J127" s="1"/>
  <c r="K127" s="1"/>
  <c r="H126"/>
  <c r="I126" s="1"/>
  <c r="J126" s="1"/>
  <c r="K126" s="1"/>
  <c r="H125"/>
  <c r="I125" s="1"/>
  <c r="J125" s="1"/>
  <c r="K125" s="1"/>
  <c r="H124"/>
  <c r="I124" s="1"/>
  <c r="J124" s="1"/>
  <c r="K124" s="1"/>
  <c r="H123"/>
  <c r="I123" s="1"/>
  <c r="J123" s="1"/>
  <c r="K123" s="1"/>
  <c r="H122"/>
  <c r="I122" s="1"/>
  <c r="J122" s="1"/>
  <c r="K122" s="1"/>
  <c r="L121"/>
  <c r="H120"/>
  <c r="I120" s="1"/>
  <c r="J120" s="1"/>
  <c r="K120" s="1"/>
  <c r="H119"/>
  <c r="I119" s="1"/>
  <c r="J119" s="1"/>
  <c r="K119" s="1"/>
  <c r="H118"/>
  <c r="I118" s="1"/>
  <c r="J118" s="1"/>
  <c r="K118" s="1"/>
  <c r="L117"/>
  <c r="H116"/>
  <c r="I116" s="1"/>
  <c r="J116" s="1"/>
  <c r="K116" s="1"/>
  <c r="H115"/>
  <c r="I115" s="1"/>
  <c r="J115" s="1"/>
  <c r="K115" s="1"/>
  <c r="H114"/>
  <c r="I114" s="1"/>
  <c r="J114" s="1"/>
  <c r="K114" s="1"/>
  <c r="H113"/>
  <c r="I113" s="1"/>
  <c r="J113" s="1"/>
  <c r="K113" s="1"/>
  <c r="H112"/>
  <c r="I112" s="1"/>
  <c r="J112" s="1"/>
  <c r="K112" s="1"/>
  <c r="H111"/>
  <c r="I111" s="1"/>
  <c r="J111" s="1"/>
  <c r="K111" s="1"/>
  <c r="H110"/>
  <c r="I110" s="1"/>
  <c r="J110" s="1"/>
  <c r="K110" s="1"/>
  <c r="H109"/>
  <c r="I109" s="1"/>
  <c r="J109" s="1"/>
  <c r="K109" s="1"/>
  <c r="H108"/>
  <c r="I108" s="1"/>
  <c r="J108" s="1"/>
  <c r="K108" s="1"/>
  <c r="H107"/>
  <c r="I107" s="1"/>
  <c r="J107" s="1"/>
  <c r="K107" s="1"/>
  <c r="H106"/>
  <c r="I106" s="1"/>
  <c r="J106" s="1"/>
  <c r="K106" s="1"/>
  <c r="H105"/>
  <c r="I105" s="1"/>
  <c r="J105" s="1"/>
  <c r="K105" s="1"/>
  <c r="H104"/>
  <c r="I104" s="1"/>
  <c r="J104" s="1"/>
  <c r="K104" s="1"/>
  <c r="H103"/>
  <c r="I103" s="1"/>
  <c r="J103" s="1"/>
  <c r="K103" s="1"/>
  <c r="H102"/>
  <c r="I102" s="1"/>
  <c r="J102" s="1"/>
  <c r="K102" s="1"/>
  <c r="H101"/>
  <c r="I101" s="1"/>
  <c r="J101" s="1"/>
  <c r="K101" s="1"/>
  <c r="H100"/>
  <c r="I100" s="1"/>
  <c r="J100" s="1"/>
  <c r="K100" s="1"/>
  <c r="L99"/>
  <c r="H98"/>
  <c r="I98" s="1"/>
  <c r="J98" s="1"/>
  <c r="K98" s="1"/>
  <c r="H97"/>
  <c r="I97" s="1"/>
  <c r="J97" s="1"/>
  <c r="K97" s="1"/>
  <c r="H96"/>
  <c r="I96" s="1"/>
  <c r="J96" s="1"/>
  <c r="K96" s="1"/>
  <c r="H95"/>
  <c r="I95" s="1"/>
  <c r="J95" s="1"/>
  <c r="K95" s="1"/>
  <c r="H94"/>
  <c r="I94" s="1"/>
  <c r="J94" s="1"/>
  <c r="K94" s="1"/>
  <c r="H93"/>
  <c r="I93" s="1"/>
  <c r="J93" s="1"/>
  <c r="K93" s="1"/>
  <c r="H92"/>
  <c r="I92" s="1"/>
  <c r="J92" s="1"/>
  <c r="K92" s="1"/>
  <c r="L91"/>
  <c r="H90"/>
  <c r="I90" s="1"/>
  <c r="J90" s="1"/>
  <c r="K90" s="1"/>
  <c r="H89"/>
  <c r="I89" s="1"/>
  <c r="J89" s="1"/>
  <c r="K89" s="1"/>
  <c r="H88"/>
  <c r="I88" s="1"/>
  <c r="J88" s="1"/>
  <c r="K88" s="1"/>
  <c r="H87"/>
  <c r="I87" s="1"/>
  <c r="J87" s="1"/>
  <c r="K87" s="1"/>
  <c r="H86"/>
  <c r="I86" s="1"/>
  <c r="J86" s="1"/>
  <c r="K86" s="1"/>
  <c r="H85"/>
  <c r="I85" s="1"/>
  <c r="J85" s="1"/>
  <c r="K85" s="1"/>
  <c r="L84"/>
  <c r="H83"/>
  <c r="I83" s="1"/>
  <c r="J83" s="1"/>
  <c r="K83" s="1"/>
  <c r="H82"/>
  <c r="I82" s="1"/>
  <c r="J82" s="1"/>
  <c r="K82" s="1"/>
  <c r="H81"/>
  <c r="I81" s="1"/>
  <c r="J81" s="1"/>
  <c r="K81" s="1"/>
  <c r="H80"/>
  <c r="I80" s="1"/>
  <c r="J80" s="1"/>
  <c r="K80" s="1"/>
  <c r="H79"/>
  <c r="I79" s="1"/>
  <c r="J79" s="1"/>
  <c r="K79" s="1"/>
  <c r="H78"/>
  <c r="I78" s="1"/>
  <c r="J78" s="1"/>
  <c r="K78" s="1"/>
  <c r="L77"/>
  <c r="H76"/>
  <c r="I76" s="1"/>
  <c r="J76" s="1"/>
  <c r="K76" s="1"/>
  <c r="H75"/>
  <c r="I75" s="1"/>
  <c r="J75" s="1"/>
  <c r="K75" s="1"/>
  <c r="H74"/>
  <c r="I74" s="1"/>
  <c r="J74" s="1"/>
  <c r="K74" s="1"/>
  <c r="L73"/>
  <c r="H72"/>
  <c r="I72" s="1"/>
  <c r="J72" s="1"/>
  <c r="K72" s="1"/>
  <c r="H71"/>
  <c r="I71" s="1"/>
  <c r="J71" s="1"/>
  <c r="K71" s="1"/>
  <c r="H70"/>
  <c r="I70" s="1"/>
  <c r="J70" s="1"/>
  <c r="K70" s="1"/>
  <c r="H69"/>
  <c r="I69" s="1"/>
  <c r="J69" s="1"/>
  <c r="K69" s="1"/>
  <c r="H68"/>
  <c r="I68" s="1"/>
  <c r="J68" s="1"/>
  <c r="K68" s="1"/>
  <c r="H67"/>
  <c r="I67" s="1"/>
  <c r="J67" s="1"/>
  <c r="K67" s="1"/>
  <c r="H66"/>
  <c r="I66" s="1"/>
  <c r="J66" s="1"/>
  <c r="K66" s="1"/>
  <c r="H65"/>
  <c r="I65" s="1"/>
  <c r="J65" s="1"/>
  <c r="K65" s="1"/>
  <c r="H64"/>
  <c r="I64" s="1"/>
  <c r="J64" s="1"/>
  <c r="K64" s="1"/>
  <c r="H62"/>
  <c r="I62" s="1"/>
  <c r="J62" s="1"/>
  <c r="K62" s="1"/>
  <c r="H61"/>
  <c r="I61" s="1"/>
  <c r="J61" s="1"/>
  <c r="K61" s="1"/>
  <c r="H60"/>
  <c r="I60" s="1"/>
  <c r="J60" s="1"/>
  <c r="K60" s="1"/>
  <c r="H59"/>
  <c r="I59" s="1"/>
  <c r="J59" s="1"/>
  <c r="K59" s="1"/>
  <c r="H58"/>
  <c r="I58" s="1"/>
  <c r="J58" s="1"/>
  <c r="K58" s="1"/>
  <c r="H57"/>
  <c r="I57" s="1"/>
  <c r="J57" s="1"/>
  <c r="K57" s="1"/>
  <c r="L56"/>
  <c r="L63" s="1"/>
  <c r="H56"/>
  <c r="I56" s="1"/>
  <c r="J56" s="1"/>
  <c r="K56" s="1"/>
  <c r="H55"/>
  <c r="I55" s="1"/>
  <c r="J55" s="1"/>
  <c r="K55" s="1"/>
  <c r="H54"/>
  <c r="I54" s="1"/>
  <c r="J54" s="1"/>
  <c r="K54" s="1"/>
  <c r="H53"/>
  <c r="I53" s="1"/>
  <c r="J53" s="1"/>
  <c r="K53" s="1"/>
  <c r="H52"/>
  <c r="I52" s="1"/>
  <c r="J52" s="1"/>
  <c r="K52" s="1"/>
  <c r="L51"/>
  <c r="H50"/>
  <c r="I50" s="1"/>
  <c r="J50" s="1"/>
  <c r="K50" s="1"/>
  <c r="H49"/>
  <c r="I49" s="1"/>
  <c r="J49" s="1"/>
  <c r="K49" s="1"/>
  <c r="H48"/>
  <c r="I48" s="1"/>
  <c r="J48" s="1"/>
  <c r="K48" s="1"/>
  <c r="H47"/>
  <c r="I47" s="1"/>
  <c r="J47" s="1"/>
  <c r="K47" s="1"/>
  <c r="H46"/>
  <c r="I46" s="1"/>
  <c r="J46" s="1"/>
  <c r="K46" s="1"/>
  <c r="H45"/>
  <c r="I45" s="1"/>
  <c r="J45" s="1"/>
  <c r="K45" s="1"/>
  <c r="H44"/>
  <c r="I44" s="1"/>
  <c r="J44" s="1"/>
  <c r="K44" s="1"/>
  <c r="H43"/>
  <c r="I43" s="1"/>
  <c r="J43" s="1"/>
  <c r="K43" s="1"/>
  <c r="H42"/>
  <c r="I42" s="1"/>
  <c r="J42" s="1"/>
  <c r="K42" s="1"/>
  <c r="H41"/>
  <c r="I41" s="1"/>
  <c r="J41" s="1"/>
  <c r="K41" s="1"/>
  <c r="H40"/>
  <c r="I40" s="1"/>
  <c r="J40" s="1"/>
  <c r="K40" s="1"/>
  <c r="H39"/>
  <c r="I39" s="1"/>
  <c r="J39" s="1"/>
  <c r="K39" s="1"/>
  <c r="I38"/>
  <c r="J38" s="1"/>
  <c r="K38" s="1"/>
  <c r="H38"/>
  <c r="L37"/>
  <c r="H36"/>
  <c r="I36" s="1"/>
  <c r="J36" s="1"/>
  <c r="K36" s="1"/>
  <c r="H35"/>
  <c r="I35" s="1"/>
  <c r="J35" s="1"/>
  <c r="K35" s="1"/>
  <c r="L34"/>
  <c r="H33"/>
  <c r="I33" s="1"/>
  <c r="J33" s="1"/>
  <c r="K33" s="1"/>
  <c r="H32"/>
  <c r="I32" s="1"/>
  <c r="J32" s="1"/>
  <c r="K32" s="1"/>
  <c r="H31"/>
  <c r="I31" s="1"/>
  <c r="J31" s="1"/>
  <c r="K31" s="1"/>
  <c r="H30"/>
  <c r="I30" s="1"/>
  <c r="J30" s="1"/>
  <c r="K30" s="1"/>
  <c r="L29"/>
  <c r="H28"/>
  <c r="I28" s="1"/>
  <c r="J28" s="1"/>
  <c r="K28" s="1"/>
  <c r="H27"/>
  <c r="I27" s="1"/>
  <c r="J27" s="1"/>
  <c r="K27" s="1"/>
  <c r="L26"/>
  <c r="H25"/>
  <c r="I25" s="1"/>
  <c r="J25" s="1"/>
  <c r="K25" s="1"/>
  <c r="H24"/>
  <c r="I24" s="1"/>
  <c r="J24" s="1"/>
  <c r="K24" s="1"/>
  <c r="H23"/>
  <c r="I23" s="1"/>
  <c r="J23" s="1"/>
  <c r="K23" s="1"/>
  <c r="H22"/>
  <c r="I22" s="1"/>
  <c r="J22" s="1"/>
  <c r="K22" s="1"/>
  <c r="H21"/>
  <c r="I21" s="1"/>
  <c r="J21" s="1"/>
  <c r="K21" s="1"/>
  <c r="L20"/>
  <c r="H19"/>
  <c r="I19" s="1"/>
  <c r="J19" s="1"/>
  <c r="K19" s="1"/>
  <c r="H18"/>
  <c r="I18" s="1"/>
  <c r="J18" s="1"/>
  <c r="K18" s="1"/>
  <c r="H17"/>
  <c r="I17" s="1"/>
  <c r="J17" s="1"/>
  <c r="K17" s="1"/>
  <c r="H16"/>
  <c r="I16" s="1"/>
  <c r="J16" s="1"/>
  <c r="K16" s="1"/>
  <c r="H15"/>
  <c r="I15" s="1"/>
  <c r="J15" s="1"/>
  <c r="K15" s="1"/>
  <c r="H14"/>
  <c r="I14" s="1"/>
  <c r="J14" s="1"/>
  <c r="K14" s="1"/>
  <c r="H13"/>
  <c r="I13" s="1"/>
  <c r="J13" s="1"/>
  <c r="K13" s="1"/>
  <c r="H12"/>
  <c r="I12" s="1"/>
  <c r="J12" s="1"/>
  <c r="K12" s="1"/>
  <c r="H11"/>
  <c r="I11" s="1"/>
  <c r="J11" s="1"/>
  <c r="K11" s="1"/>
  <c r="H10"/>
  <c r="I10" s="1"/>
  <c r="J10" s="1"/>
  <c r="K10" s="1"/>
  <c r="H9"/>
  <c r="I9" s="1"/>
  <c r="J9" s="1"/>
  <c r="K9" s="1"/>
  <c r="L8"/>
  <c r="L239" s="1"/>
  <c r="H7"/>
  <c r="I7" s="1"/>
  <c r="J7" s="1"/>
  <c r="K7" s="1"/>
  <c r="H6"/>
  <c r="I6" s="1"/>
  <c r="J6" s="1"/>
  <c r="K6" s="1"/>
  <c r="H5"/>
  <c r="H239" l="1"/>
  <c r="I5"/>
  <c r="J5" s="1"/>
  <c r="K5" s="1"/>
  <c r="K239" s="1"/>
</calcChain>
</file>

<file path=xl/sharedStrings.xml><?xml version="1.0" encoding="utf-8"?>
<sst xmlns="http://schemas.openxmlformats.org/spreadsheetml/2006/main" count="878" uniqueCount="448">
  <si>
    <t>Nr. crt.</t>
  </si>
  <si>
    <t>Nr.Med</t>
  </si>
  <si>
    <t>Nr. Contr</t>
  </si>
  <si>
    <t>CABINET/SOCIETATE</t>
  </si>
  <si>
    <t>NUME MEDIC</t>
  </si>
  <si>
    <t>GRAD</t>
  </si>
  <si>
    <t>URBAN/RURAL</t>
  </si>
  <si>
    <t>AJUSTARE GRAD PROF.</t>
  </si>
  <si>
    <t>AJUSTARE RURAL</t>
  </si>
  <si>
    <t>AJUSTARE COEF.</t>
  </si>
  <si>
    <t>2/9</t>
  </si>
  <si>
    <t>CAB.MED.IND."RAULDENT" COROISANMARTIN</t>
  </si>
  <si>
    <t>DR.TATAR RAUL</t>
  </si>
  <si>
    <t>M</t>
  </si>
  <si>
    <t>R</t>
  </si>
  <si>
    <t>4/9</t>
  </si>
  <si>
    <t>SC STOMADENT SRL TG MURES</t>
  </si>
  <si>
    <t>DR.NEGREANU DANIEL</t>
  </si>
  <si>
    <t>U</t>
  </si>
  <si>
    <t>DR.NEGREANU FLORINA CRISTINA</t>
  </si>
  <si>
    <t>S</t>
  </si>
  <si>
    <t>TOTAL</t>
  </si>
  <si>
    <t>8/9</t>
  </si>
  <si>
    <t>CMI DR.POPA RADU VALENTIN</t>
  </si>
  <si>
    <t>DR.POPA RADU VALENTIN</t>
  </si>
  <si>
    <t>18/9</t>
  </si>
  <si>
    <t>Cab.DR.BIRO EUGENIA Cab.med.de stomatologie</t>
  </si>
  <si>
    <t>DR.BIRO EUGENIA</t>
  </si>
  <si>
    <t>20/9</t>
  </si>
  <si>
    <t>CAB.STOM.IND.DR.FETESCU DORIN</t>
  </si>
  <si>
    <t>DR.FETESCU DORIN</t>
  </si>
  <si>
    <t>P</t>
  </si>
  <si>
    <t>28/9</t>
  </si>
  <si>
    <t>C.M.I.DR.ROSA SILVIU IONEL</t>
  </si>
  <si>
    <t>DR.ROSA SILVIU-IONEL</t>
  </si>
  <si>
    <t>36/9</t>
  </si>
  <si>
    <t>C.M.IDR.BOCSKAY EVA</t>
  </si>
  <si>
    <t>DR.BOCSKAY EVA-MELINDA</t>
  </si>
  <si>
    <t>44/9</t>
  </si>
  <si>
    <t>CAB.STOM.IND.DR.LAZAR LUMINITA</t>
  </si>
  <si>
    <t>DR.LAZAR LUMINITA</t>
  </si>
  <si>
    <t>45/9</t>
  </si>
  <si>
    <t>C.M.I. DR.KOCSIS IBOYKA</t>
  </si>
  <si>
    <t>DR.KOCSIS IBOYKA</t>
  </si>
  <si>
    <t>52/9</t>
  </si>
  <si>
    <t>CB.STOM.IND. DR.SIMO RADULY IULIANA</t>
  </si>
  <si>
    <t>DR.SIMO-RADULY IULIANNA</t>
  </si>
  <si>
    <t>58/9</t>
  </si>
  <si>
    <t>CMI DR.TRIF MARGARETA</t>
  </si>
  <si>
    <t>DR.TRIF GHEORGHINA MARGARETA</t>
  </si>
  <si>
    <t>59/9</t>
  </si>
  <si>
    <t>SC " DENTAL-PRODEX " SRL SANGIORGIU DE MURES</t>
  </si>
  <si>
    <t>DR.GAGYI  ERZSEBET</t>
  </si>
  <si>
    <t>DR.GAGYI LEHEL</t>
  </si>
  <si>
    <t>60/9</t>
  </si>
  <si>
    <t>CMI DR.MUSCA DANIELA DAGMARA</t>
  </si>
  <si>
    <t>DR.MUSCA DANIELA-DAGMARA</t>
  </si>
  <si>
    <t>61/9</t>
  </si>
  <si>
    <t>CAB.STOM.IND.DR.FRINK DIENES EMESE</t>
  </si>
  <si>
    <t>DR.FRINK DIENES EMESE-KLARA</t>
  </si>
  <si>
    <t>62/9</t>
  </si>
  <si>
    <t>CAB.MED.STOM.DR.GABOR SAVIANA DORELA</t>
  </si>
  <si>
    <t>DR.GABOR SAVIANA-DORELA</t>
  </si>
  <si>
    <t>68/9</t>
  </si>
  <si>
    <t>SC"MIRADENT IMPEX" SRL TG MURES</t>
  </si>
  <si>
    <t>DR.UJICA ADINA</t>
  </si>
  <si>
    <t>DR.FRIDMAN CRISTIAN</t>
  </si>
  <si>
    <t>69/9</t>
  </si>
  <si>
    <t>SC "ORTODENT SERV" TG MURES</t>
  </si>
  <si>
    <t>DR.ORTAN DELIA-IOANA</t>
  </si>
  <si>
    <t>DR. LOBL-ZEGREAN MADALINA</t>
  </si>
  <si>
    <t>71/9</t>
  </si>
  <si>
    <t>SC '' VALDA DENT '' SRL TG MURES</t>
  </si>
  <si>
    <t>DR. BUD ANAMARIA</t>
  </si>
  <si>
    <t>DR. IVANESCU ANA DANIELA</t>
  </si>
  <si>
    <t>DR.OLTEAN MADALINA</t>
  </si>
  <si>
    <t>DR. LAZAR NICULINA</t>
  </si>
  <si>
    <t>74/9</t>
  </si>
  <si>
    <t>SC ORTO MEDICAL VALMAR SRL</t>
  </si>
  <si>
    <t>DR RUSU CIPRIAN</t>
  </si>
  <si>
    <t>DR.GINGA MARIA ALEXANDRA</t>
  </si>
  <si>
    <t>77/9</t>
  </si>
  <si>
    <t>C.M.I.DR.POP THEODOR AMALIA</t>
  </si>
  <si>
    <t>DR.SITA THEODORA AMALIA</t>
  </si>
  <si>
    <t>79/9</t>
  </si>
  <si>
    <t>CAB.STOM.IND.DR.NEVODAR ARIANA ILEANA</t>
  </si>
  <si>
    <t>DR.NEVODAR ARIANA-ILEANA</t>
  </si>
  <si>
    <t>80/9</t>
  </si>
  <si>
    <t>C.M.I.DR.PANCZEL EROSS ZOLTAN</t>
  </si>
  <si>
    <t>DR.PANCZEL-EROSS ZOLTAN</t>
  </si>
  <si>
    <t>84/9</t>
  </si>
  <si>
    <t>C.M.I.DR.ENACHESCU MIRELLA</t>
  </si>
  <si>
    <t>DR.ENACHESCU MIRELLA</t>
  </si>
  <si>
    <t>86/9</t>
  </si>
  <si>
    <t>CAB.STOM.IND.DR.BUNDUCHI CAMELIA MONICA</t>
  </si>
  <si>
    <t>DR.BUNDUCHI MONICA-CAMELIA</t>
  </si>
  <si>
    <t>87/9</t>
  </si>
  <si>
    <t>C.M.I.DR.VULTUR RALUCA</t>
  </si>
  <si>
    <t>DR.VULTUR RALUCA</t>
  </si>
  <si>
    <t>88/9</t>
  </si>
  <si>
    <t>CAB.STOM.IND. DR.SUCIU ADRIANA NICOLETA</t>
  </si>
  <si>
    <t>DR.SUCIU ADRIANA-NICOLETA</t>
  </si>
  <si>
    <t>89/9</t>
  </si>
  <si>
    <t>SC ORALMED SRL TG MURES</t>
  </si>
  <si>
    <t>DR.ZAHAN OANA-CRISTINA</t>
  </si>
  <si>
    <t>94/9</t>
  </si>
  <si>
    <t>CAB.MED.DE MED.DENTARA DR.PARLEA RAMONA MARIA</t>
  </si>
  <si>
    <t>DR.PARLEA RAMONA MARIA</t>
  </si>
  <si>
    <t>104/9</t>
  </si>
  <si>
    <t>CAB.MED.IND.DR.PASCU DOINA</t>
  </si>
  <si>
    <t>DR.PASCU DOINA</t>
  </si>
  <si>
    <t>105/9</t>
  </si>
  <si>
    <t>SC''HIPOCRATE 2000'' SRL TG MURES</t>
  </si>
  <si>
    <t>DR.MAIER CRISTINA</t>
  </si>
  <si>
    <t>DR BALMOS ALEXANDRA</t>
  </si>
  <si>
    <t>DR.TAMASI SIMONA</t>
  </si>
  <si>
    <t>106/9</t>
  </si>
  <si>
    <t>C.M.I.DR.BOANTA CORNELIA</t>
  </si>
  <si>
    <t>DR.BOANTA CORNELIA</t>
  </si>
  <si>
    <t>107/9</t>
  </si>
  <si>
    <t>CAB.STOM.IND.DR.FARCAS IULIANA MADALINA</t>
  </si>
  <si>
    <t>DR.FARCAS IULIANA-MADALINA</t>
  </si>
  <si>
    <t>110/9</t>
  </si>
  <si>
    <t>CMI DR.POTCOAVĂ ALEXANDRINA</t>
  </si>
  <si>
    <t>POTCOAVĂ ALEXANDRINA</t>
  </si>
  <si>
    <t>112/9</t>
  </si>
  <si>
    <t>SPITAL CL.DE URG.JUDETEAN</t>
  </si>
  <si>
    <t>DR. MONEA MONICA DANA</t>
  </si>
  <si>
    <t>DR.POPA ROZALIA</t>
  </si>
  <si>
    <t>DR.POPSOR SORIN</t>
  </si>
  <si>
    <t>DR.PACURAR MARIANA</t>
  </si>
  <si>
    <t>DR.PATRUT SORINA MONICA</t>
  </si>
  <si>
    <t>DR.BUCUR SORANA MARIA</t>
  </si>
  <si>
    <t>DR.SASAUJAN AURELIA</t>
  </si>
  <si>
    <t>DR.SUCIU MIRCEA</t>
  </si>
  <si>
    <t>113/9</t>
  </si>
  <si>
    <t>C.M.I.DR.NUTU GHEORGHE CATALIN</t>
  </si>
  <si>
    <t>DR.NUTU GHEORGHE CATALIN</t>
  </si>
  <si>
    <t>115/9</t>
  </si>
  <si>
    <t>CAB.STOM.IND.DR.NICOLAE CALIN CRISTIAN</t>
  </si>
  <si>
    <t>DR.NICOLAE CRISTIAN CALIN</t>
  </si>
  <si>
    <t>120/9</t>
  </si>
  <si>
    <t>C.M.I. DR.PURCAR ANDREA CONSTANTA</t>
  </si>
  <si>
    <t>DR.PURCAR ANDREA CONSTANTA</t>
  </si>
  <si>
    <t>121/9</t>
  </si>
  <si>
    <t>SC ALGOCALM II SRL TG MURES</t>
  </si>
  <si>
    <t>DR.BUD EUGEN-SILVIU</t>
  </si>
  <si>
    <t>DR.MELINTE DAN GHEORGHE</t>
  </si>
  <si>
    <t>DR.POPA RALUCA SIMONA</t>
  </si>
  <si>
    <t>DR.BIVOLARU KLARA RALUCA</t>
  </si>
  <si>
    <t>DR. ILIEȘ-CRĂCIUN PETRU</t>
  </si>
  <si>
    <t>DR.ALBU ANDREA</t>
  </si>
  <si>
    <t>122/9</t>
  </si>
  <si>
    <t>SC ''DENTEXPERT'' SRL TG MURES</t>
  </si>
  <si>
    <t>DR.BORS ANDREA IZABELLA</t>
  </si>
  <si>
    <t>DR.TRIFAN VENERA-CLAUDIA</t>
  </si>
  <si>
    <t>DR. ZAIT VALENTINA</t>
  </si>
  <si>
    <t>125/9</t>
  </si>
  <si>
    <t>CAB.STOM."TOMIDENT" MIHESU DE CAMPIE</t>
  </si>
  <si>
    <t>DR.BINDIU TAMARA</t>
  </si>
  <si>
    <t>127/9</t>
  </si>
  <si>
    <t>SC'' SMILE EXPERT'' SRL TG MURES</t>
  </si>
  <si>
    <t>DR.DAVID NOEMI KATALIN</t>
  </si>
  <si>
    <t>DR.MADARAS BALAZS</t>
  </si>
  <si>
    <t xml:space="preserve">DR.TRIFAN TIMEA </t>
  </si>
  <si>
    <t>DR. MATYAS BARTA KINGA</t>
  </si>
  <si>
    <t>DR. ASZTALOS HUNOR</t>
  </si>
  <si>
    <t>128/9</t>
  </si>
  <si>
    <t>SC''DR.SITA IOAN'' SRL TG MURES</t>
  </si>
  <si>
    <t>DR.SITA DAN-DRAGOS</t>
  </si>
  <si>
    <t>135/9</t>
  </si>
  <si>
    <t>CMI DR.HAJDU GYONGYI MONIKA</t>
  </si>
  <si>
    <t>DR.HAJDU GYONGYI-MONIKA</t>
  </si>
  <si>
    <t>138/9</t>
  </si>
  <si>
    <t>SC''SIR DENT SRL TG MURES</t>
  </si>
  <si>
    <t>DR.ROSA MONICA ELENA</t>
  </si>
  <si>
    <t>143/9</t>
  </si>
  <si>
    <t>C.M.I.DR.CANCEU ADRIANA MARIA</t>
  </si>
  <si>
    <t>DR.CANCEU ADRIANA-MARIA</t>
  </si>
  <si>
    <t>146/9</t>
  </si>
  <si>
    <t>SC ''DENTORAD'' SRL MIERCUREA NIRAJULUI</t>
  </si>
  <si>
    <t>DR.BALAZS ISTVAN ZSOLT</t>
  </si>
  <si>
    <t>DR.FRANCESCU OTILIA ROXANA</t>
  </si>
  <si>
    <t>147/9</t>
  </si>
  <si>
    <t>SC POLICRISDENT SRL</t>
  </si>
  <si>
    <t>DR SUMANDEA MIHAI-ALIN</t>
  </si>
  <si>
    <t>148/9</t>
  </si>
  <si>
    <t>SC MIHAELA DENT</t>
  </si>
  <si>
    <t>DR.MESTER MIHAELA</t>
  </si>
  <si>
    <t>149/9</t>
  </si>
  <si>
    <t>CMI DR.CIUCHINA-SZABO DIANA</t>
  </si>
  <si>
    <t xml:space="preserve"> DR.CIUCHINA-SZABO DIANA</t>
  </si>
  <si>
    <t>152/9</t>
  </si>
  <si>
    <t>SC''DENTALMAR SRL GREBENISU DE CAMPIE</t>
  </si>
  <si>
    <t>DR.BERESESCU FELICIA-GABRIELA</t>
  </si>
  <si>
    <t>DR.TOROK EVA-KINGA</t>
  </si>
  <si>
    <t>DR. TEGLA CARMEN</t>
  </si>
  <si>
    <t>DR. MACARIE MADALINA</t>
  </si>
  <si>
    <t>155/9</t>
  </si>
  <si>
    <t>CMI DR.CRAINICU CSILLA</t>
  </si>
  <si>
    <t>DR.CRAINICU CSILLA</t>
  </si>
  <si>
    <t>162/9</t>
  </si>
  <si>
    <t>CMI DR.FETESCU LIANA-MARIA</t>
  </si>
  <si>
    <t>DR.FETESCU LIANA MARIA</t>
  </si>
  <si>
    <t>164/9</t>
  </si>
  <si>
    <t>CMI DR.SZAVA HUNOR CAB.MED DE MED.DENTARA</t>
  </si>
  <si>
    <t>DR.SZAVA HUNOR</t>
  </si>
  <si>
    <t>165/9</t>
  </si>
  <si>
    <t>CMI DR.COSTEA VOICU CAB.MED.DE STOM.GENERALA</t>
  </si>
  <si>
    <t>DR.COSTEA VOICU</t>
  </si>
  <si>
    <t>166/9</t>
  </si>
  <si>
    <t>CMI DR.PANCZEL EROSS TAMAS</t>
  </si>
  <si>
    <t>DR.PANCZEL EROSS TAMAS</t>
  </si>
  <si>
    <t>171/9</t>
  </si>
  <si>
    <t>CMI DR.PIROS ALINA ELENA</t>
  </si>
  <si>
    <t>DR.PIROS ALINA ELENA</t>
  </si>
  <si>
    <t>174/9</t>
  </si>
  <si>
    <t>SC LIFSCHITZ DENT SRL</t>
  </si>
  <si>
    <t>DR.LIFSCHITZ LIVIA GABRELA</t>
  </si>
  <si>
    <t>176/9</t>
  </si>
  <si>
    <t>SC DENTAL GLAMOUR SRL</t>
  </si>
  <si>
    <t>DR.MORAR BOGDAN-VASILE</t>
  </si>
  <si>
    <t>177/9</t>
  </si>
  <si>
    <t>SC VAJDA ORSO DENT SRL-D</t>
  </si>
  <si>
    <t>DR.VAJDA ORSOLYA</t>
  </si>
  <si>
    <t>178/9</t>
  </si>
  <si>
    <t>CMI DR.PINTEA DAN-STEFAN</t>
  </si>
  <si>
    <t>DR.PINTEA  DAN-STEFAN</t>
  </si>
  <si>
    <t>179/9</t>
  </si>
  <si>
    <t>CMI DR.BIRIS CARMEN IOANA</t>
  </si>
  <si>
    <t>DR.BIRIS IOANA CARMEN</t>
  </si>
  <si>
    <t>180/9</t>
  </si>
  <si>
    <t>CMI DR.MULFAY MONIKA</t>
  </si>
  <si>
    <t>DR.MULFAY MONIKA</t>
  </si>
  <si>
    <t>181/9</t>
  </si>
  <si>
    <t>CMI DR. BALOȘ MONICA DORA</t>
  </si>
  <si>
    <t>DR. BALOȘ MONICA DORA</t>
  </si>
  <si>
    <t>182/9</t>
  </si>
  <si>
    <t>CAB. DR. DARNEA MIOARA - CAB.MED.DENT</t>
  </si>
  <si>
    <t>DR. DARNEA MIOARA</t>
  </si>
  <si>
    <t>183/9</t>
  </si>
  <si>
    <t>CAB. DR. LOSONCI MARIA EMESE - CAB.MED.DENT.</t>
  </si>
  <si>
    <t>DR. LOSONCI MARIA EMESE</t>
  </si>
  <si>
    <t>184/9</t>
  </si>
  <si>
    <t>SC MAGYARI DENT SRL</t>
  </si>
  <si>
    <t>DR. MAGYARI EVA</t>
  </si>
  <si>
    <t>DR. ERDELY ZSUZSA</t>
  </si>
  <si>
    <t>185/9</t>
  </si>
  <si>
    <t>CAB. DR. CURTA CLAUDIA CRISTINA - CAB.MED.DENT</t>
  </si>
  <si>
    <t>DR. CURTA CLAUDIA-CRISTINA</t>
  </si>
  <si>
    <t>187/9</t>
  </si>
  <si>
    <t>SC NEW START CLINIC SRL</t>
  </si>
  <si>
    <t>DR. GOLEA LUCIAN</t>
  </si>
  <si>
    <t>DR. GOLEA DANIELA</t>
  </si>
  <si>
    <t>188/9</t>
  </si>
  <si>
    <t>CAB DR. SANTA ALBERT ANDRAS - cab. de med. dentara</t>
  </si>
  <si>
    <t>DR. SANTA ALBERT ANDRAS</t>
  </si>
  <si>
    <t>189/9</t>
  </si>
  <si>
    <t>CAB. DR. PASCU CLAUDIU MIHAI - cab. de med. dentara</t>
  </si>
  <si>
    <t>DR. PASCU CLAUDIU MIHAI</t>
  </si>
  <si>
    <t>190/9</t>
  </si>
  <si>
    <t>SC DENTANDU SRL</t>
  </si>
  <si>
    <t>DR.STOICA ENIKO ANDREA</t>
  </si>
  <si>
    <t>DR. GHEORHIASA CORINA</t>
  </si>
  <si>
    <t>DR. DEMETER ANDREA</t>
  </si>
  <si>
    <t>DR. CSEKE ANDREA</t>
  </si>
  <si>
    <t>191/9</t>
  </si>
  <si>
    <t>SC MIRVALDENT SRL</t>
  </si>
  <si>
    <t>DR. GASTON MIRELA</t>
  </si>
  <si>
    <t>DR. PRIBAC VALENTIN</t>
  </si>
  <si>
    <t>192/9</t>
  </si>
  <si>
    <t>CAB. DR. VLASA ALEXANDRU - cab. de med. dentara</t>
  </si>
  <si>
    <t>DR. VLASA ALEXANDRU</t>
  </si>
  <si>
    <t>193/9</t>
  </si>
  <si>
    <t>SC PERIODONT SRL</t>
  </si>
  <si>
    <t>DR. NEMES EMESE</t>
  </si>
  <si>
    <t>194/9</t>
  </si>
  <si>
    <t>SC AMADENT SRL</t>
  </si>
  <si>
    <t>DR. URDEA CRISTINA IRINA</t>
  </si>
  <si>
    <t>197/9</t>
  </si>
  <si>
    <t>SC 3GRX SRL</t>
  </si>
  <si>
    <t>DR. FAGARAS ADELINA</t>
  </si>
  <si>
    <t>DR. ABERLE AKOS</t>
  </si>
  <si>
    <t>DR.BARTA MELINDAS-ZSUZSANNA</t>
  </si>
  <si>
    <t>198/9</t>
  </si>
  <si>
    <t>SC HIGH DEFINITION DENT SRL-D</t>
  </si>
  <si>
    <t>DR.HADAD MOHAMAD</t>
  </si>
  <si>
    <t>DR.OLTEAN SABIN-MIHAI</t>
  </si>
  <si>
    <t>DR. SKAIR AMIR</t>
  </si>
  <si>
    <t>199/9</t>
  </si>
  <si>
    <t>CAB.DR. JOZSA OANA CLAUDIA</t>
  </si>
  <si>
    <t>DR. JOZSA OANA CLAUDIA</t>
  </si>
  <si>
    <t>200/9</t>
  </si>
  <si>
    <t>SC MYDENT STUDIO SRL-D</t>
  </si>
  <si>
    <t>DR. IGNAT ALEXANDRU</t>
  </si>
  <si>
    <t>DR. TOLAN RAMONA ALEXANDRINA</t>
  </si>
  <si>
    <t>201/9</t>
  </si>
  <si>
    <t>CAB. MULFAY KATALIN</t>
  </si>
  <si>
    <t>DR. MULFAY KATALIN</t>
  </si>
  <si>
    <t>202/9</t>
  </si>
  <si>
    <t>CAB.DR. NAGY MELINDA</t>
  </si>
  <si>
    <t>DR. NAGY MELINDA</t>
  </si>
  <si>
    <t>203/9</t>
  </si>
  <si>
    <t>CAB. DR. ONITIU FLORIN-PETRU</t>
  </si>
  <si>
    <t>DR. ONITIU FLORIN-PETRU</t>
  </si>
  <si>
    <t>204/9</t>
  </si>
  <si>
    <t>CAB. NOTAR RODICA</t>
  </si>
  <si>
    <t>DR. NOTAR RODICA</t>
  </si>
  <si>
    <t>205/9</t>
  </si>
  <si>
    <t>CAB. MOCOI ANCA-MIHAELA</t>
  </si>
  <si>
    <t>DR. MOCOI ANCA-MIHAELA</t>
  </si>
  <si>
    <t>207/9</t>
  </si>
  <si>
    <t>CAB. DR. STOICA ALEXANDRA-MIHAELA</t>
  </si>
  <si>
    <t>DR. STOICA ALEXANDRA-MIHAELA</t>
  </si>
  <si>
    <t>208/9</t>
  </si>
  <si>
    <t>SC T&amp;A MED CONSULTING SRL</t>
  </si>
  <si>
    <t>DR. VRINCEANU CARMEN-DIANA</t>
  </si>
  <si>
    <t xml:space="preserve">DR. ION MARIUS </t>
  </si>
  <si>
    <t>DR. CUCOS DRAGOS</t>
  </si>
  <si>
    <t>DR. NATEA LUCIAN</t>
  </si>
  <si>
    <t>209/9</t>
  </si>
  <si>
    <t>SC TOOTH FACTORY SRL</t>
  </si>
  <si>
    <t>DR. KREMER ZOLTAN</t>
  </si>
  <si>
    <t>DR. ANDORKO SZABO ENIKO</t>
  </si>
  <si>
    <t>210/9</t>
  </si>
  <si>
    <t>CMI DR ADORJAN-SZAKACS IULIA</t>
  </si>
  <si>
    <t xml:space="preserve"> DR ADORJAN-SZAKACS IULIA</t>
  </si>
  <si>
    <t>212/9</t>
  </si>
  <si>
    <t>SC GECODENT SRL</t>
  </si>
  <si>
    <t>DR.GRAMA OVIDIU-COTIZO</t>
  </si>
  <si>
    <t>DR. LUKACS LEHEL - JANOS</t>
  </si>
  <si>
    <t>DR.IGNAT DAN IOAN</t>
  </si>
  <si>
    <t>DR. DEMBROVSKI VILMOS</t>
  </si>
  <si>
    <t>DR.SOCOLEAN ALEXANDRA</t>
  </si>
  <si>
    <t>DR. SOMESAN CRISTINA</t>
  </si>
  <si>
    <t>DR. POP GEORGIANA</t>
  </si>
  <si>
    <t>213/9</t>
  </si>
  <si>
    <t>SC SMART DENTAL CLINIC SRL</t>
  </si>
  <si>
    <t>DR.DOBRECI CRISTIAN</t>
  </si>
  <si>
    <t>DR. PORIME ANDRA</t>
  </si>
  <si>
    <t>214/9</t>
  </si>
  <si>
    <t>SC ISM MED SRL</t>
  </si>
  <si>
    <t>DR. ILEA SMARANDA</t>
  </si>
  <si>
    <t>DR TIPLICA SEPTIMIU</t>
  </si>
  <si>
    <t>215/9</t>
  </si>
  <si>
    <t>SC DENTOSIM QUEEN SRL</t>
  </si>
  <si>
    <t>DR. MUCENIC SIMONA</t>
  </si>
  <si>
    <t>216/9</t>
  </si>
  <si>
    <t>SC MYDENT CARE SRL</t>
  </si>
  <si>
    <t>DR. SZABO IOSIF</t>
  </si>
  <si>
    <t>217/9</t>
  </si>
  <si>
    <t>SC COREDENT SRL</t>
  </si>
  <si>
    <t>DR. OROS CRISTINA</t>
  </si>
  <si>
    <t>DR. SUCIU ANCA CRISTINA</t>
  </si>
  <si>
    <t>218/9</t>
  </si>
  <si>
    <t>SC DENTA AUR SRL</t>
  </si>
  <si>
    <t>DR. ALBU IOANA ANCUTA</t>
  </si>
  <si>
    <t>DR. BOANTA ALEXANDRA</t>
  </si>
  <si>
    <t>219/9</t>
  </si>
  <si>
    <t>SC NEMES DENTAL SRL</t>
  </si>
  <si>
    <t>DR. NEMES REKA</t>
  </si>
  <si>
    <t>222/9</t>
  </si>
  <si>
    <t>SC DENTALMED DEA SRL</t>
  </si>
  <si>
    <t>DR.BUMB ANDREA</t>
  </si>
  <si>
    <t>DR. DORGOS DANIEL</t>
  </si>
  <si>
    <t>DR. MAIORESCU FLAVIA</t>
  </si>
  <si>
    <t>DR.CENAN VLAD</t>
  </si>
  <si>
    <t>223/9</t>
  </si>
  <si>
    <t>SC MEDCARE SRL</t>
  </si>
  <si>
    <t>DR. GAVAZ SORIN</t>
  </si>
  <si>
    <t>226/9</t>
  </si>
  <si>
    <t xml:space="preserve">SC MULTI DENT CLINIC SRL </t>
  </si>
  <si>
    <t>DR. FODOR EMOKE</t>
  </si>
  <si>
    <t xml:space="preserve"> </t>
  </si>
  <si>
    <t>DR. RADU LUKACS ENIKO</t>
  </si>
  <si>
    <t>DR. STEFAN MARIA</t>
  </si>
  <si>
    <t>DR. MOLDOVAN ANDREA</t>
  </si>
  <si>
    <t>227/9</t>
  </si>
  <si>
    <t>SC SURDENTAL LUX SRL</t>
  </si>
  <si>
    <t>DR. ZAMFIR BUTA VALENTINA TAMARA</t>
  </si>
  <si>
    <t>228/9</t>
  </si>
  <si>
    <t>CMD DR. BANYAI CSILLA</t>
  </si>
  <si>
    <t>DR. BANYAI CSILLA</t>
  </si>
  <si>
    <t>229/9</t>
  </si>
  <si>
    <t>SC DENTAL AUR ALBEȘTI SRL</t>
  </si>
  <si>
    <t>DR. MORARIU NICOLAE AURELIAN</t>
  </si>
  <si>
    <t>230/9</t>
  </si>
  <si>
    <t>SC FARENEST DENT SRL</t>
  </si>
  <si>
    <t>DR. FARKAS RENATA</t>
  </si>
  <si>
    <t>231/9</t>
  </si>
  <si>
    <t>SC PERFECT SMILE CLINIC SRL</t>
  </si>
  <si>
    <t>DR. GOLU BIANCA</t>
  </si>
  <si>
    <t>DR. GOLU MIHAI VLAD</t>
  </si>
  <si>
    <t>DR. PAL ANDREA IBOLYA</t>
  </si>
  <si>
    <t>DR. MURESAN-OROSZ BLANKA</t>
  </si>
  <si>
    <t>DR. ZAKARIAS KINGA</t>
  </si>
  <si>
    <t>232/9</t>
  </si>
  <si>
    <t>AMB.DE SPEC. MED. DENTARA UMFST ,,GEORGE EMIL PALADE,,  TG.MURES</t>
  </si>
  <si>
    <t>DR. BICA CRISTINA IOANA</t>
  </si>
  <si>
    <t>DR. MARTHA ILDIKO CRISTINA</t>
  </si>
  <si>
    <t>DR. CERGHIZAN DIANA</t>
  </si>
  <si>
    <t>DR. CHIBELEAN MANUELA</t>
  </si>
  <si>
    <t>DR. ESIAN DANIELA</t>
  </si>
  <si>
    <t>DR.MOLNAR VARLAM CRISTINA</t>
  </si>
  <si>
    <t>DR. POP MIHAI</t>
  </si>
  <si>
    <t>DR.BUKA IMOLA-ZSUZSA</t>
  </si>
  <si>
    <t>DR.BUKHARI CSILLA</t>
  </si>
  <si>
    <t>DR. DORNER KINGA</t>
  </si>
  <si>
    <t>DR.JANOSI KINGA</t>
  </si>
  <si>
    <t>DR.KOVACS IVACSON</t>
  </si>
  <si>
    <t>DR. PETCU BLANKA TIMEA</t>
  </si>
  <si>
    <t>DR.MUICA  ADRIAN</t>
  </si>
  <si>
    <t>DR.BECHIR FARAH</t>
  </si>
  <si>
    <t>DR. CRACIUN ADRIANA</t>
  </si>
  <si>
    <t>DR. DAKO TIMEA</t>
  </si>
  <si>
    <t>DR. BERESESCU LIANA</t>
  </si>
  <si>
    <t>DR. CONTAC LAURA</t>
  </si>
  <si>
    <t>DR. LAZAR ANA</t>
  </si>
  <si>
    <t>233/9</t>
  </si>
  <si>
    <t>SC ALFA STOMA SRL</t>
  </si>
  <si>
    <t>DR.BALDEAN ALINA</t>
  </si>
  <si>
    <t>DR. NEMES IOANA</t>
  </si>
  <si>
    <t>234/9</t>
  </si>
  <si>
    <t>SC AMALIA KRISZTADENT SRL</t>
  </si>
  <si>
    <t>DR.SZOLLOSI KRISZTA</t>
  </si>
  <si>
    <t>235/9</t>
  </si>
  <si>
    <t>CMI DR. SZEREDAI ORSOLYA</t>
  </si>
  <si>
    <t>DR. SZEREDAI ORSOLYA</t>
  </si>
  <si>
    <t>236/9</t>
  </si>
  <si>
    <t>SC DYNAMIC DENT SRL</t>
  </si>
  <si>
    <t>DR. KOSA ANIKO</t>
  </si>
  <si>
    <t>237/9</t>
  </si>
  <si>
    <t>SC EXPERT DENTAL CLINIQUE SRL</t>
  </si>
  <si>
    <t>DR. SUCIU IONELA</t>
  </si>
  <si>
    <t>DR. CIOATA MARIA</t>
  </si>
  <si>
    <t>238/9</t>
  </si>
  <si>
    <t>SC HAPPY DEEA DENT SRL</t>
  </si>
  <si>
    <t>DR. LONEAN ANDREEA</t>
  </si>
  <si>
    <t>239/9</t>
  </si>
  <si>
    <t>SC PRODENTALUX SRL</t>
  </si>
  <si>
    <t>DR. VULTUR RADU</t>
  </si>
  <si>
    <t>240/9</t>
  </si>
  <si>
    <t>SC SOVATA MED SRL</t>
  </si>
  <si>
    <t>DR. SZOBOSZLLAI ORSOLYA</t>
  </si>
  <si>
    <t>Ec.Szabo Ramona</t>
  </si>
  <si>
    <t>Intocmit</t>
  </si>
  <si>
    <t>SUME STOMATOLOGIE LUNA FEBRUARIE 2022</t>
  </si>
  <si>
    <t>SUMA          FEBR.  2022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</si>
</sst>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0;[Red]#,##0.00"/>
    <numFmt numFmtId="165" formatCode="_-* #,##0.00\ _R_O_N_-;\-* #,##0.00\ _R_O_N_-;_-* &quot;-&quot;??\ _R_O_N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8"/>
      <color theme="1"/>
      <name val="Times New Roman"/>
      <family val="1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5" fillId="0" borderId="3" xfId="0" applyFont="1" applyBorder="1" applyAlignment="1">
      <alignment horizontal="left" wrapText="1"/>
    </xf>
    <xf numFmtId="0" fontId="6" fillId="0" borderId="4" xfId="0" applyFont="1" applyBorder="1"/>
    <xf numFmtId="0" fontId="5" fillId="0" borderId="5" xfId="0" applyFont="1" applyBorder="1"/>
    <xf numFmtId="49" fontId="4" fillId="0" borderId="5" xfId="0" applyNumberFormat="1" applyFont="1" applyBorder="1"/>
    <xf numFmtId="0" fontId="4" fillId="0" borderId="6" xfId="0" applyFont="1" applyBorder="1"/>
    <xf numFmtId="0" fontId="4" fillId="0" borderId="6" xfId="0" applyFont="1" applyFill="1" applyBorder="1"/>
    <xf numFmtId="0" fontId="4" fillId="2" borderId="6" xfId="0" applyFont="1" applyFill="1" applyBorder="1"/>
    <xf numFmtId="164" fontId="0" fillId="0" borderId="0" xfId="0" applyNumberFormat="1" applyBorder="1" applyAlignment="1"/>
    <xf numFmtId="164" fontId="7" fillId="0" borderId="6" xfId="1" applyNumberFormat="1" applyFont="1" applyFill="1" applyBorder="1" applyAlignment="1"/>
    <xf numFmtId="164" fontId="8" fillId="0" borderId="6" xfId="1" applyNumberFormat="1" applyFont="1" applyFill="1" applyBorder="1" applyAlignment="1"/>
    <xf numFmtId="0" fontId="6" fillId="0" borderId="0" xfId="0" applyFont="1"/>
    <xf numFmtId="0" fontId="6" fillId="0" borderId="7" xfId="0" applyFont="1" applyBorder="1"/>
    <xf numFmtId="0" fontId="5" fillId="0" borderId="8" xfId="0" applyFont="1" applyBorder="1"/>
    <xf numFmtId="49" fontId="4" fillId="0" borderId="8" xfId="0" applyNumberFormat="1" applyFont="1" applyBorder="1"/>
    <xf numFmtId="0" fontId="4" fillId="0" borderId="9" xfId="0" applyFont="1" applyBorder="1"/>
    <xf numFmtId="0" fontId="4" fillId="0" borderId="9" xfId="0" applyFont="1" applyFill="1" applyBorder="1"/>
    <xf numFmtId="164" fontId="7" fillId="0" borderId="9" xfId="1" applyNumberFormat="1" applyFont="1" applyFill="1" applyBorder="1" applyAlignment="1"/>
    <xf numFmtId="0" fontId="4" fillId="2" borderId="9" xfId="0" applyFont="1" applyFill="1" applyBorder="1"/>
    <xf numFmtId="0" fontId="4" fillId="0" borderId="8" xfId="0" applyFont="1" applyBorder="1"/>
    <xf numFmtId="0" fontId="4" fillId="0" borderId="8" xfId="0" applyFont="1" applyFill="1" applyBorder="1"/>
    <xf numFmtId="0" fontId="4" fillId="3" borderId="9" xfId="0" applyFont="1" applyFill="1" applyBorder="1"/>
    <xf numFmtId="0" fontId="9" fillId="0" borderId="9" xfId="0" applyFont="1" applyBorder="1"/>
    <xf numFmtId="0" fontId="9" fillId="4" borderId="9" xfId="0" applyFont="1" applyFill="1" applyBorder="1"/>
    <xf numFmtId="0" fontId="4" fillId="5" borderId="9" xfId="0" applyFont="1" applyFill="1" applyBorder="1"/>
    <xf numFmtId="164" fontId="10" fillId="0" borderId="9" xfId="0" applyNumberFormat="1" applyFont="1" applyBorder="1" applyAlignment="1">
      <alignment vertical="top"/>
    </xf>
    <xf numFmtId="164" fontId="7" fillId="3" borderId="9" xfId="0" applyNumberFormat="1" applyFont="1" applyFill="1" applyBorder="1" applyAlignment="1"/>
    <xf numFmtId="164" fontId="7" fillId="3" borderId="6" xfId="0" applyNumberFormat="1" applyFont="1" applyFill="1" applyBorder="1" applyAlignment="1"/>
    <xf numFmtId="0" fontId="9" fillId="0" borderId="9" xfId="0" applyFont="1" applyFill="1" applyBorder="1"/>
    <xf numFmtId="0" fontId="4" fillId="4" borderId="9" xfId="0" applyFont="1" applyFill="1" applyBorder="1"/>
    <xf numFmtId="164" fontId="10" fillId="0" borderId="9" xfId="0" applyNumberFormat="1" applyFont="1" applyBorder="1" applyAlignment="1"/>
    <xf numFmtId="0" fontId="0" fillId="0" borderId="7" xfId="0" applyBorder="1"/>
    <xf numFmtId="0" fontId="0" fillId="3" borderId="0" xfId="0" applyFill="1" applyBorder="1"/>
    <xf numFmtId="0" fontId="4" fillId="6" borderId="9" xfId="0" applyFont="1" applyFill="1" applyBorder="1"/>
    <xf numFmtId="0" fontId="4" fillId="0" borderId="9" xfId="0" applyFont="1" applyBorder="1" applyAlignment="1">
      <alignment horizontal="left"/>
    </xf>
    <xf numFmtId="0" fontId="9" fillId="7" borderId="9" xfId="0" applyFont="1" applyFill="1" applyBorder="1"/>
    <xf numFmtId="0" fontId="9" fillId="5" borderId="9" xfId="0" applyFont="1" applyFill="1" applyBorder="1"/>
    <xf numFmtId="0" fontId="4" fillId="7" borderId="9" xfId="0" applyFont="1" applyFill="1" applyBorder="1"/>
    <xf numFmtId="0" fontId="4" fillId="3" borderId="8" xfId="0" applyFont="1" applyFill="1" applyBorder="1"/>
    <xf numFmtId="0" fontId="9" fillId="3" borderId="9" xfId="0" applyFont="1" applyFill="1" applyBorder="1"/>
    <xf numFmtId="0" fontId="4" fillId="8" borderId="9" xfId="0" applyFont="1" applyFill="1" applyBorder="1"/>
    <xf numFmtId="164" fontId="10" fillId="0" borderId="10" xfId="0" applyNumberFormat="1" applyFont="1" applyBorder="1" applyAlignment="1"/>
    <xf numFmtId="164" fontId="7" fillId="3" borderId="10" xfId="0" applyNumberFormat="1" applyFont="1" applyFill="1" applyBorder="1" applyAlignment="1"/>
    <xf numFmtId="0" fontId="4" fillId="0" borderId="11" xfId="0" applyFont="1" applyFill="1" applyBorder="1"/>
    <xf numFmtId="0" fontId="4" fillId="0" borderId="12" xfId="0" applyFont="1" applyFill="1" applyBorder="1"/>
    <xf numFmtId="164" fontId="8" fillId="0" borderId="9" xfId="1" applyNumberFormat="1" applyFont="1" applyFill="1" applyBorder="1" applyAlignment="1"/>
    <xf numFmtId="164" fontId="10" fillId="0" borderId="13" xfId="0" applyNumberFormat="1" applyFont="1" applyBorder="1" applyAlignment="1"/>
    <xf numFmtId="164" fontId="7" fillId="3" borderId="13" xfId="0" applyNumberFormat="1" applyFont="1" applyFill="1" applyBorder="1" applyAlignment="1"/>
    <xf numFmtId="0" fontId="4" fillId="9" borderId="10" xfId="0" applyFont="1" applyFill="1" applyBorder="1"/>
    <xf numFmtId="0" fontId="6" fillId="0" borderId="14" xfId="0" applyFont="1" applyBorder="1"/>
    <xf numFmtId="0" fontId="4" fillId="0" borderId="15" xfId="0" applyFont="1" applyBorder="1"/>
    <xf numFmtId="0" fontId="4" fillId="0" borderId="10" xfId="0" applyFont="1" applyBorder="1"/>
    <xf numFmtId="0" fontId="4" fillId="0" borderId="10" xfId="0" applyFont="1" applyFill="1" applyBorder="1"/>
    <xf numFmtId="0" fontId="4" fillId="3" borderId="0" xfId="0" applyFont="1" applyFill="1" applyBorder="1"/>
    <xf numFmtId="164" fontId="10" fillId="0" borderId="0" xfId="0" applyNumberFormat="1" applyFont="1" applyBorder="1" applyAlignment="1"/>
    <xf numFmtId="164" fontId="7" fillId="3" borderId="0" xfId="0" applyNumberFormat="1" applyFont="1" applyFill="1" applyBorder="1" applyAlignment="1"/>
    <xf numFmtId="164" fontId="7" fillId="0" borderId="0" xfId="1" applyNumberFormat="1" applyFont="1" applyFill="1" applyBorder="1" applyAlignment="1"/>
    <xf numFmtId="164" fontId="10" fillId="3" borderId="0" xfId="0" applyNumberFormat="1" applyFont="1" applyFill="1" applyBorder="1" applyAlignment="1"/>
    <xf numFmtId="0" fontId="2" fillId="0" borderId="9" xfId="0" applyFont="1" applyBorder="1"/>
    <xf numFmtId="0" fontId="2" fillId="10" borderId="9" xfId="0" applyFont="1" applyFill="1" applyBorder="1"/>
    <xf numFmtId="0" fontId="2" fillId="11" borderId="9" xfId="0" applyFont="1" applyFill="1" applyBorder="1"/>
    <xf numFmtId="0" fontId="11" fillId="0" borderId="9" xfId="0" applyFont="1" applyBorder="1"/>
    <xf numFmtId="0" fontId="11" fillId="10" borderId="9" xfId="0" applyFont="1" applyFill="1" applyBorder="1"/>
    <xf numFmtId="0" fontId="0" fillId="0" borderId="9" xfId="0" applyFont="1" applyBorder="1"/>
    <xf numFmtId="0" fontId="0" fillId="0" borderId="9" xfId="0" applyBorder="1"/>
    <xf numFmtId="0" fontId="0" fillId="0" borderId="10" xfId="0" applyBorder="1"/>
    <xf numFmtId="0" fontId="11" fillId="0" borderId="10" xfId="0" applyFont="1" applyBorder="1"/>
    <xf numFmtId="0" fontId="2" fillId="10" borderId="10" xfId="0" applyFont="1" applyFill="1" applyBorder="1"/>
    <xf numFmtId="0" fontId="2" fillId="11" borderId="10" xfId="0" applyFont="1" applyFill="1" applyBorder="1"/>
    <xf numFmtId="0" fontId="2" fillId="0" borderId="10" xfId="0" applyFont="1" applyBorder="1"/>
    <xf numFmtId="0" fontId="2" fillId="0" borderId="10" xfId="0" applyFont="1" applyBorder="1" applyAlignment="1">
      <alignment wrapText="1"/>
    </xf>
    <xf numFmtId="0" fontId="2" fillId="0" borderId="16" xfId="0" applyFont="1" applyBorder="1"/>
    <xf numFmtId="0" fontId="2" fillId="0" borderId="1" xfId="0" applyFont="1" applyBorder="1"/>
    <xf numFmtId="0" fontId="0" fillId="0" borderId="17" xfId="0" applyBorder="1"/>
    <xf numFmtId="0" fontId="0" fillId="0" borderId="1" xfId="0" applyBorder="1"/>
    <xf numFmtId="0" fontId="2" fillId="0" borderId="17" xfId="0" applyFont="1" applyBorder="1" applyAlignment="1">
      <alignment horizontal="center"/>
    </xf>
    <xf numFmtId="164" fontId="2" fillId="0" borderId="1" xfId="0" applyNumberFormat="1" applyFont="1" applyBorder="1" applyAlignment="1"/>
    <xf numFmtId="164" fontId="0" fillId="0" borderId="1" xfId="0" applyNumberFormat="1" applyBorder="1" applyAlignment="1"/>
    <xf numFmtId="164" fontId="10" fillId="0" borderId="1" xfId="0" applyNumberFormat="1" applyFont="1" applyBorder="1" applyAlignment="1"/>
    <xf numFmtId="164" fontId="10" fillId="0" borderId="1" xfId="0" applyNumberFormat="1" applyFont="1" applyBorder="1" applyAlignment="1">
      <alignment horizontal="center"/>
    </xf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12" fillId="0" borderId="0" xfId="0" applyFont="1"/>
    <xf numFmtId="0" fontId="13" fillId="0" borderId="0" xfId="0" applyFont="1" applyAlignment="1"/>
    <xf numFmtId="0" fontId="13" fillId="0" borderId="0" xfId="0" applyFont="1"/>
    <xf numFmtId="0" fontId="12" fillId="0" borderId="0" xfId="0" applyFont="1" applyAlignment="1"/>
    <xf numFmtId="0" fontId="14" fillId="0" borderId="0" xfId="0" applyFont="1"/>
    <xf numFmtId="0" fontId="5" fillId="0" borderId="18" xfId="0" applyFont="1" applyBorder="1" applyAlignment="1">
      <alignment horizontal="left" wrapText="1"/>
    </xf>
    <xf numFmtId="164" fontId="8" fillId="0" borderId="19" xfId="1" applyNumberFormat="1" applyFont="1" applyFill="1" applyBorder="1" applyAlignment="1"/>
    <xf numFmtId="164" fontId="8" fillId="0" borderId="20" xfId="1" applyNumberFormat="1" applyFont="1" applyFill="1" applyBorder="1" applyAlignment="1"/>
    <xf numFmtId="164" fontId="10" fillId="3" borderId="20" xfId="0" applyNumberFormat="1" applyFont="1" applyFill="1" applyBorder="1" applyAlignment="1"/>
    <xf numFmtId="164" fontId="10" fillId="3" borderId="19" xfId="0" applyNumberFormat="1" applyFont="1" applyFill="1" applyBorder="1" applyAlignment="1"/>
    <xf numFmtId="164" fontId="8" fillId="0" borderId="21" xfId="1" applyNumberFormat="1" applyFont="1" applyFill="1" applyBorder="1" applyAlignment="1"/>
    <xf numFmtId="164" fontId="10" fillId="3" borderId="21" xfId="0" applyNumberFormat="1" applyFont="1" applyFill="1" applyBorder="1" applyAlignment="1"/>
    <xf numFmtId="164" fontId="10" fillId="3" borderId="22" xfId="0" applyNumberFormat="1" applyFont="1" applyFill="1" applyBorder="1" applyAlignment="1"/>
    <xf numFmtId="0" fontId="13" fillId="0" borderId="0" xfId="0" applyFont="1" applyAlignment="1">
      <alignment horizontal="left"/>
    </xf>
    <xf numFmtId="0" fontId="5" fillId="3" borderId="9" xfId="0" applyFont="1" applyFill="1" applyBorder="1"/>
    <xf numFmtId="0" fontId="15" fillId="0" borderId="8" xfId="0" applyFont="1" applyFill="1" applyBorder="1"/>
    <xf numFmtId="0" fontId="15" fillId="0" borderId="9" xfId="0" applyFont="1" applyFill="1" applyBorder="1"/>
    <xf numFmtId="0" fontId="15" fillId="3" borderId="9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82"/>
  <sheetViews>
    <sheetView tabSelected="1" topLeftCell="A202" workbookViewId="0">
      <selection activeCell="U191" sqref="U191"/>
    </sheetView>
  </sheetViews>
  <sheetFormatPr defaultRowHeight="15"/>
  <cols>
    <col min="1" max="1" width="4.5703125" customWidth="1"/>
    <col min="2" max="2" width="5" customWidth="1"/>
    <col min="3" max="3" width="5.7109375" customWidth="1"/>
    <col min="4" max="4" width="32.140625" customWidth="1"/>
    <col min="5" max="5" width="32.85546875" customWidth="1"/>
    <col min="6" max="6" width="5.5703125" customWidth="1"/>
    <col min="7" max="7" width="8" customWidth="1"/>
    <col min="8" max="8" width="0.140625" customWidth="1"/>
    <col min="9" max="10" width="11.7109375" hidden="1" customWidth="1"/>
    <col min="11" max="11" width="12.42578125" hidden="1" customWidth="1"/>
    <col min="12" max="12" width="13.140625" customWidth="1"/>
  </cols>
  <sheetData>
    <row r="2" spans="1:34" ht="22.5">
      <c r="D2" s="94" t="s">
        <v>446</v>
      </c>
      <c r="E2" s="94"/>
    </row>
    <row r="3" spans="1:34" ht="15.75" thickBot="1"/>
    <row r="4" spans="1:34" ht="45.75" thickBot="1">
      <c r="A4" s="3" t="s">
        <v>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5" t="s">
        <v>6</v>
      </c>
      <c r="H4" s="7"/>
      <c r="I4" s="7" t="s">
        <v>7</v>
      </c>
      <c r="J4" s="7" t="s">
        <v>8</v>
      </c>
      <c r="K4" s="7" t="s">
        <v>9</v>
      </c>
      <c r="L4" s="95" t="s">
        <v>447</v>
      </c>
    </row>
    <row r="5" spans="1:34" ht="18">
      <c r="A5" s="8">
        <v>1</v>
      </c>
      <c r="B5" s="9">
        <v>1</v>
      </c>
      <c r="C5" s="10" t="s">
        <v>10</v>
      </c>
      <c r="D5" s="11" t="s">
        <v>11</v>
      </c>
      <c r="E5" s="12" t="s">
        <v>12</v>
      </c>
      <c r="F5" s="11" t="s">
        <v>13</v>
      </c>
      <c r="G5" s="13" t="s">
        <v>14</v>
      </c>
      <c r="H5" s="14">
        <f>565000/201</f>
        <v>2810.9452736318408</v>
      </c>
      <c r="I5" s="15">
        <f>H5*0.8</f>
        <v>2248.7562189054729</v>
      </c>
      <c r="J5" s="16">
        <f>I5*1.5</f>
        <v>3373.1343283582091</v>
      </c>
      <c r="K5" s="15">
        <f>J5*0.953511</f>
        <v>3216.3206865671646</v>
      </c>
      <c r="L5" s="96">
        <v>3216.32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">
      <c r="A6" s="18">
        <v>2</v>
      </c>
      <c r="B6" s="19">
        <v>2</v>
      </c>
      <c r="C6" s="20" t="s">
        <v>15</v>
      </c>
      <c r="D6" s="21" t="s">
        <v>16</v>
      </c>
      <c r="E6" s="22" t="s">
        <v>17</v>
      </c>
      <c r="F6" s="21" t="s">
        <v>13</v>
      </c>
      <c r="G6" s="21" t="s">
        <v>18</v>
      </c>
      <c r="H6" s="14">
        <f t="shared" ref="H6:H79" si="0">565000/201</f>
        <v>2810.9452736318408</v>
      </c>
      <c r="I6" s="23">
        <f t="shared" ref="I6:I53" si="1">H6*0.8</f>
        <v>2248.7562189054729</v>
      </c>
      <c r="J6" s="16">
        <f>I6</f>
        <v>2248.7562189054729</v>
      </c>
      <c r="K6" s="15">
        <f t="shared" ref="K6:K69" si="2">J6*0.953511</f>
        <v>2144.2137910447764</v>
      </c>
      <c r="L6" s="97">
        <v>2144.21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4" ht="18">
      <c r="A7" s="18"/>
      <c r="B7" s="19">
        <v>3</v>
      </c>
      <c r="C7" s="20"/>
      <c r="D7" s="21"/>
      <c r="E7" s="22" t="s">
        <v>19</v>
      </c>
      <c r="F7" s="21" t="s">
        <v>20</v>
      </c>
      <c r="G7" s="21" t="s">
        <v>18</v>
      </c>
      <c r="H7" s="14">
        <f t="shared" si="0"/>
        <v>2810.9452736318408</v>
      </c>
      <c r="I7" s="23">
        <f>H7</f>
        <v>2810.9452736318408</v>
      </c>
      <c r="J7" s="16">
        <f>I7</f>
        <v>2810.9452736318408</v>
      </c>
      <c r="K7" s="15">
        <f t="shared" si="2"/>
        <v>2680.26723880597</v>
      </c>
      <c r="L7" s="97">
        <v>2680.27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4" ht="15.75">
      <c r="A8" s="18"/>
      <c r="B8" s="9"/>
      <c r="C8" s="20"/>
      <c r="D8" s="21"/>
      <c r="E8" s="22" t="s">
        <v>21</v>
      </c>
      <c r="F8" s="21"/>
      <c r="G8" s="21"/>
      <c r="H8" s="14"/>
      <c r="I8" s="23"/>
      <c r="J8" s="16"/>
      <c r="K8" s="15"/>
      <c r="L8" s="97">
        <f>L7+L6</f>
        <v>4824.4799999999996</v>
      </c>
    </row>
    <row r="9" spans="1:34" ht="15.75">
      <c r="A9" s="18">
        <v>3</v>
      </c>
      <c r="B9" s="9">
        <v>4</v>
      </c>
      <c r="C9" s="20" t="s">
        <v>22</v>
      </c>
      <c r="D9" s="21" t="s">
        <v>23</v>
      </c>
      <c r="E9" s="22" t="s">
        <v>24</v>
      </c>
      <c r="F9" s="21" t="s">
        <v>13</v>
      </c>
      <c r="G9" s="24" t="s">
        <v>14</v>
      </c>
      <c r="H9" s="14">
        <f t="shared" si="0"/>
        <v>2810.9452736318408</v>
      </c>
      <c r="I9" s="23">
        <f t="shared" si="1"/>
        <v>2248.7562189054729</v>
      </c>
      <c r="J9" s="16">
        <f t="shared" ref="J9:J52" si="3">I9*1.5</f>
        <v>3373.1343283582091</v>
      </c>
      <c r="K9" s="15">
        <f t="shared" si="2"/>
        <v>3216.3206865671646</v>
      </c>
      <c r="L9" s="97">
        <v>3216.32</v>
      </c>
    </row>
    <row r="10" spans="1:34" ht="15.75">
      <c r="A10" s="18">
        <v>4</v>
      </c>
      <c r="B10" s="19">
        <v>5</v>
      </c>
      <c r="C10" s="20" t="s">
        <v>25</v>
      </c>
      <c r="D10" s="21" t="s">
        <v>26</v>
      </c>
      <c r="E10" s="22" t="s">
        <v>27</v>
      </c>
      <c r="F10" s="21" t="s">
        <v>13</v>
      </c>
      <c r="G10" s="24" t="s">
        <v>14</v>
      </c>
      <c r="H10" s="14">
        <f t="shared" si="0"/>
        <v>2810.9452736318408</v>
      </c>
      <c r="I10" s="23">
        <f t="shared" si="1"/>
        <v>2248.7562189054729</v>
      </c>
      <c r="J10" s="16">
        <f t="shared" si="3"/>
        <v>3373.1343283582091</v>
      </c>
      <c r="K10" s="15">
        <f t="shared" si="2"/>
        <v>3216.3206865671646</v>
      </c>
      <c r="L10" s="97">
        <v>3216.32</v>
      </c>
    </row>
    <row r="11" spans="1:34" ht="15.75">
      <c r="A11" s="18">
        <v>5</v>
      </c>
      <c r="B11" s="19">
        <v>6</v>
      </c>
      <c r="C11" s="20" t="s">
        <v>28</v>
      </c>
      <c r="D11" s="21" t="s">
        <v>29</v>
      </c>
      <c r="E11" s="22" t="s">
        <v>30</v>
      </c>
      <c r="F11" s="21" t="s">
        <v>31</v>
      </c>
      <c r="G11" s="24" t="s">
        <v>14</v>
      </c>
      <c r="H11" s="14">
        <f t="shared" si="0"/>
        <v>2810.9452736318408</v>
      </c>
      <c r="I11" s="23">
        <f>H11*1.2</f>
        <v>3373.1343283582087</v>
      </c>
      <c r="J11" s="16">
        <f t="shared" si="3"/>
        <v>5059.7014925373132</v>
      </c>
      <c r="K11" s="15">
        <f t="shared" si="2"/>
        <v>4824.4810298507464</v>
      </c>
      <c r="L11" s="97">
        <v>4824.4799999999996</v>
      </c>
    </row>
    <row r="12" spans="1:34" ht="15.75">
      <c r="A12" s="18">
        <v>6</v>
      </c>
      <c r="B12" s="9">
        <v>7</v>
      </c>
      <c r="C12" s="20" t="s">
        <v>32</v>
      </c>
      <c r="D12" s="21" t="s">
        <v>33</v>
      </c>
      <c r="E12" s="22" t="s">
        <v>34</v>
      </c>
      <c r="F12" s="21" t="s">
        <v>13</v>
      </c>
      <c r="G12" s="21" t="s">
        <v>18</v>
      </c>
      <c r="H12" s="14">
        <f t="shared" si="0"/>
        <v>2810.9452736318408</v>
      </c>
      <c r="I12" s="23">
        <f t="shared" si="1"/>
        <v>2248.7562189054729</v>
      </c>
      <c r="J12" s="16">
        <f>I12</f>
        <v>2248.7562189054729</v>
      </c>
      <c r="K12" s="15">
        <f t="shared" si="2"/>
        <v>2144.2137910447764</v>
      </c>
      <c r="L12" s="97">
        <v>2144.21</v>
      </c>
    </row>
    <row r="13" spans="1:34" ht="15.75">
      <c r="A13" s="18">
        <v>7</v>
      </c>
      <c r="B13" s="19">
        <v>8</v>
      </c>
      <c r="C13" s="25" t="s">
        <v>35</v>
      </c>
      <c r="D13" s="21" t="s">
        <v>36</v>
      </c>
      <c r="E13" s="22" t="s">
        <v>37</v>
      </c>
      <c r="F13" s="21" t="s">
        <v>20</v>
      </c>
      <c r="G13" s="21" t="s">
        <v>18</v>
      </c>
      <c r="H13" s="14">
        <f t="shared" si="0"/>
        <v>2810.9452736318408</v>
      </c>
      <c r="I13" s="23">
        <f>H13</f>
        <v>2810.9452736318408</v>
      </c>
      <c r="J13" s="16">
        <f t="shared" ref="J13:J15" si="4">I13</f>
        <v>2810.9452736318408</v>
      </c>
      <c r="K13" s="15">
        <f t="shared" si="2"/>
        <v>2680.26723880597</v>
      </c>
      <c r="L13" s="97">
        <v>2680.27</v>
      </c>
    </row>
    <row r="14" spans="1:34" ht="15" customHeight="1">
      <c r="A14" s="18">
        <v>8</v>
      </c>
      <c r="B14" s="19">
        <v>9</v>
      </c>
      <c r="C14" s="25" t="s">
        <v>38</v>
      </c>
      <c r="D14" s="21" t="s">
        <v>39</v>
      </c>
      <c r="E14" s="22" t="s">
        <v>40</v>
      </c>
      <c r="F14" s="21" t="s">
        <v>31</v>
      </c>
      <c r="G14" s="21" t="s">
        <v>18</v>
      </c>
      <c r="H14" s="14">
        <f t="shared" si="0"/>
        <v>2810.9452736318408</v>
      </c>
      <c r="I14" s="23">
        <f t="shared" ref="I14" si="5">H14*1.2</f>
        <v>3373.1343283582087</v>
      </c>
      <c r="J14" s="16">
        <f t="shared" si="4"/>
        <v>3373.1343283582087</v>
      </c>
      <c r="K14" s="15">
        <f t="shared" si="2"/>
        <v>3216.3206865671641</v>
      </c>
      <c r="L14" s="97">
        <v>3216.3319999999999</v>
      </c>
    </row>
    <row r="15" spans="1:34" ht="15.75">
      <c r="A15" s="18">
        <v>9</v>
      </c>
      <c r="B15" s="9">
        <v>10</v>
      </c>
      <c r="C15" s="25" t="s">
        <v>41</v>
      </c>
      <c r="D15" s="21" t="s">
        <v>42</v>
      </c>
      <c r="E15" s="22" t="s">
        <v>43</v>
      </c>
      <c r="F15" s="21" t="s">
        <v>20</v>
      </c>
      <c r="G15" s="21" t="s">
        <v>18</v>
      </c>
      <c r="H15" s="14">
        <f t="shared" si="0"/>
        <v>2810.9452736318408</v>
      </c>
      <c r="I15" s="23">
        <f t="shared" ref="I15:I17" si="6">H15</f>
        <v>2810.9452736318408</v>
      </c>
      <c r="J15" s="16">
        <f t="shared" si="4"/>
        <v>2810.9452736318408</v>
      </c>
      <c r="K15" s="15">
        <f t="shared" si="2"/>
        <v>2680.26723880597</v>
      </c>
      <c r="L15" s="97">
        <v>2680.27</v>
      </c>
    </row>
    <row r="16" spans="1:34" ht="15.75">
      <c r="A16" s="18">
        <v>10</v>
      </c>
      <c r="B16" s="19">
        <v>11</v>
      </c>
      <c r="C16" s="25" t="s">
        <v>44</v>
      </c>
      <c r="D16" s="21" t="s">
        <v>45</v>
      </c>
      <c r="E16" s="22" t="s">
        <v>46</v>
      </c>
      <c r="F16" s="21" t="s">
        <v>20</v>
      </c>
      <c r="G16" s="24" t="s">
        <v>14</v>
      </c>
      <c r="H16" s="14">
        <f t="shared" si="0"/>
        <v>2810.9452736318408</v>
      </c>
      <c r="I16" s="23">
        <f t="shared" si="6"/>
        <v>2810.9452736318408</v>
      </c>
      <c r="J16" s="16">
        <f t="shared" si="3"/>
        <v>4216.4179104477607</v>
      </c>
      <c r="K16" s="15">
        <f t="shared" si="2"/>
        <v>4020.4008582089546</v>
      </c>
      <c r="L16" s="97">
        <v>4020.4</v>
      </c>
    </row>
    <row r="17" spans="1:12" ht="15.75">
      <c r="A17" s="18">
        <v>11</v>
      </c>
      <c r="B17" s="19">
        <v>12</v>
      </c>
      <c r="C17" s="25" t="s">
        <v>47</v>
      </c>
      <c r="D17" s="21" t="s">
        <v>48</v>
      </c>
      <c r="E17" s="22" t="s">
        <v>49</v>
      </c>
      <c r="F17" s="21" t="s">
        <v>20</v>
      </c>
      <c r="G17" s="24" t="s">
        <v>14</v>
      </c>
      <c r="H17" s="14">
        <f t="shared" si="0"/>
        <v>2810.9452736318408</v>
      </c>
      <c r="I17" s="23">
        <f t="shared" si="6"/>
        <v>2810.9452736318408</v>
      </c>
      <c r="J17" s="16">
        <f t="shared" si="3"/>
        <v>4216.4179104477607</v>
      </c>
      <c r="K17" s="15">
        <f t="shared" si="2"/>
        <v>4020.4008582089546</v>
      </c>
      <c r="L17" s="97">
        <v>4020.4</v>
      </c>
    </row>
    <row r="18" spans="1:12" ht="15.75">
      <c r="A18" s="18">
        <v>12</v>
      </c>
      <c r="B18" s="9">
        <v>13</v>
      </c>
      <c r="C18" s="25" t="s">
        <v>50</v>
      </c>
      <c r="D18" s="21" t="s">
        <v>51</v>
      </c>
      <c r="E18" s="22" t="s">
        <v>52</v>
      </c>
      <c r="F18" s="21" t="s">
        <v>31</v>
      </c>
      <c r="G18" s="24" t="s">
        <v>14</v>
      </c>
      <c r="H18" s="14">
        <f t="shared" si="0"/>
        <v>2810.9452736318408</v>
      </c>
      <c r="I18" s="23">
        <f>H18*1.2</f>
        <v>3373.1343283582087</v>
      </c>
      <c r="J18" s="16">
        <f t="shared" si="3"/>
        <v>5059.7014925373132</v>
      </c>
      <c r="K18" s="15">
        <f t="shared" si="2"/>
        <v>4824.4810298507464</v>
      </c>
      <c r="L18" s="97">
        <v>4824.4799999999996</v>
      </c>
    </row>
    <row r="19" spans="1:12" s="17" customFormat="1" ht="15.75">
      <c r="A19" s="18"/>
      <c r="B19" s="19">
        <v>14</v>
      </c>
      <c r="C19" s="25"/>
      <c r="D19" s="21"/>
      <c r="E19" s="22" t="s">
        <v>53</v>
      </c>
      <c r="F19" s="21" t="s">
        <v>13</v>
      </c>
      <c r="G19" s="24" t="s">
        <v>14</v>
      </c>
      <c r="H19" s="14">
        <f t="shared" si="0"/>
        <v>2810.9452736318408</v>
      </c>
      <c r="I19" s="23">
        <f t="shared" si="1"/>
        <v>2248.7562189054729</v>
      </c>
      <c r="J19" s="16">
        <f t="shared" si="3"/>
        <v>3373.1343283582091</v>
      </c>
      <c r="K19" s="15">
        <f t="shared" si="2"/>
        <v>3216.3206865671646</v>
      </c>
      <c r="L19" s="97">
        <v>3216.32</v>
      </c>
    </row>
    <row r="20" spans="1:12" s="17" customFormat="1" ht="15.75">
      <c r="A20" s="18"/>
      <c r="B20" s="19"/>
      <c r="C20" s="25"/>
      <c r="D20" s="21"/>
      <c r="E20" s="22" t="s">
        <v>21</v>
      </c>
      <c r="F20" s="21"/>
      <c r="G20" s="24"/>
      <c r="H20" s="14"/>
      <c r="I20" s="23"/>
      <c r="J20" s="16"/>
      <c r="K20" s="15"/>
      <c r="L20" s="97">
        <f>L19+L18</f>
        <v>8040.7999999999993</v>
      </c>
    </row>
    <row r="21" spans="1:12" s="17" customFormat="1" ht="15.75">
      <c r="A21" s="18">
        <v>13</v>
      </c>
      <c r="B21" s="19">
        <v>15</v>
      </c>
      <c r="C21" s="25" t="s">
        <v>54</v>
      </c>
      <c r="D21" s="21" t="s">
        <v>55</v>
      </c>
      <c r="E21" s="22" t="s">
        <v>56</v>
      </c>
      <c r="F21" s="21" t="s">
        <v>20</v>
      </c>
      <c r="G21" s="21" t="s">
        <v>18</v>
      </c>
      <c r="H21" s="14">
        <f t="shared" si="0"/>
        <v>2810.9452736318408</v>
      </c>
      <c r="I21" s="23">
        <f t="shared" ref="I21:I22" si="7">H21</f>
        <v>2810.9452736318408</v>
      </c>
      <c r="J21" s="16">
        <f>I21</f>
        <v>2810.9452736318408</v>
      </c>
      <c r="K21" s="15">
        <f t="shared" si="2"/>
        <v>2680.26723880597</v>
      </c>
      <c r="L21" s="97">
        <v>2680.27</v>
      </c>
    </row>
    <row r="22" spans="1:12" s="17" customFormat="1" ht="15.75">
      <c r="A22" s="18">
        <v>14</v>
      </c>
      <c r="B22" s="9">
        <v>16</v>
      </c>
      <c r="C22" s="25" t="s">
        <v>57</v>
      </c>
      <c r="D22" s="21" t="s">
        <v>58</v>
      </c>
      <c r="E22" s="22" t="s">
        <v>59</v>
      </c>
      <c r="F22" s="21" t="s">
        <v>20</v>
      </c>
      <c r="G22" s="21" t="s">
        <v>18</v>
      </c>
      <c r="H22" s="14">
        <f t="shared" si="0"/>
        <v>2810.9452736318408</v>
      </c>
      <c r="I22" s="23">
        <f t="shared" si="7"/>
        <v>2810.9452736318408</v>
      </c>
      <c r="J22" s="16">
        <f>I22</f>
        <v>2810.9452736318408</v>
      </c>
      <c r="K22" s="15">
        <f t="shared" si="2"/>
        <v>2680.26723880597</v>
      </c>
      <c r="L22" s="97">
        <v>2680.27</v>
      </c>
    </row>
    <row r="23" spans="1:12" s="17" customFormat="1" ht="15.75">
      <c r="A23" s="18">
        <v>15</v>
      </c>
      <c r="B23" s="19">
        <v>17</v>
      </c>
      <c r="C23" s="25" t="s">
        <v>60</v>
      </c>
      <c r="D23" s="21" t="s">
        <v>61</v>
      </c>
      <c r="E23" s="22" t="s">
        <v>62</v>
      </c>
      <c r="F23" s="21" t="s">
        <v>31</v>
      </c>
      <c r="G23" s="24" t="s">
        <v>14</v>
      </c>
      <c r="H23" s="14">
        <f t="shared" si="0"/>
        <v>2810.9452736318408</v>
      </c>
      <c r="I23" s="23">
        <f>H23*1.2</f>
        <v>3373.1343283582087</v>
      </c>
      <c r="J23" s="16">
        <f t="shared" si="3"/>
        <v>5059.7014925373132</v>
      </c>
      <c r="K23" s="15">
        <f t="shared" si="2"/>
        <v>4824.4810298507464</v>
      </c>
      <c r="L23" s="97">
        <v>4824.4799999999996</v>
      </c>
    </row>
    <row r="24" spans="1:12" s="17" customFormat="1" ht="15.75">
      <c r="A24" s="18">
        <v>16</v>
      </c>
      <c r="B24" s="19">
        <v>18</v>
      </c>
      <c r="C24" s="25" t="s">
        <v>63</v>
      </c>
      <c r="D24" s="21" t="s">
        <v>64</v>
      </c>
      <c r="E24" s="22" t="s">
        <v>65</v>
      </c>
      <c r="F24" s="21" t="s">
        <v>20</v>
      </c>
      <c r="G24" s="21" t="s">
        <v>18</v>
      </c>
      <c r="H24" s="14">
        <f t="shared" si="0"/>
        <v>2810.9452736318408</v>
      </c>
      <c r="I24" s="23">
        <f>H24</f>
        <v>2810.9452736318408</v>
      </c>
      <c r="J24" s="16">
        <f>I24</f>
        <v>2810.9452736318408</v>
      </c>
      <c r="K24" s="15">
        <f t="shared" si="2"/>
        <v>2680.26723880597</v>
      </c>
      <c r="L24" s="97">
        <v>2680.27</v>
      </c>
    </row>
    <row r="25" spans="1:12" s="17" customFormat="1" ht="15.75">
      <c r="A25" s="18"/>
      <c r="B25" s="9">
        <v>19</v>
      </c>
      <c r="C25" s="22"/>
      <c r="D25" s="22"/>
      <c r="E25" s="22" t="s">
        <v>66</v>
      </c>
      <c r="F25" s="22" t="s">
        <v>13</v>
      </c>
      <c r="G25" s="22" t="s">
        <v>18</v>
      </c>
      <c r="H25" s="14">
        <f t="shared" si="0"/>
        <v>2810.9452736318408</v>
      </c>
      <c r="I25" s="23">
        <f t="shared" ref="I25" si="8">H25*0.8</f>
        <v>2248.7562189054729</v>
      </c>
      <c r="J25" s="16">
        <f>I25</f>
        <v>2248.7562189054729</v>
      </c>
      <c r="K25" s="15">
        <f t="shared" si="2"/>
        <v>2144.2137910447764</v>
      </c>
      <c r="L25" s="97">
        <v>2144.21</v>
      </c>
    </row>
    <row r="26" spans="1:12" s="17" customFormat="1" ht="15.75">
      <c r="A26" s="18"/>
      <c r="B26" s="9"/>
      <c r="C26" s="26"/>
      <c r="D26" s="22"/>
      <c r="E26" s="22" t="s">
        <v>21</v>
      </c>
      <c r="F26" s="22"/>
      <c r="G26" s="22"/>
      <c r="H26" s="14"/>
      <c r="I26" s="23"/>
      <c r="J26" s="16"/>
      <c r="K26" s="15"/>
      <c r="L26" s="97">
        <f>L25+L24</f>
        <v>4824.4799999999996</v>
      </c>
    </row>
    <row r="27" spans="1:12" s="17" customFormat="1" ht="15.75">
      <c r="A27" s="18">
        <v>17</v>
      </c>
      <c r="B27" s="19">
        <v>20</v>
      </c>
      <c r="C27" s="25" t="s">
        <v>67</v>
      </c>
      <c r="D27" s="21" t="s">
        <v>68</v>
      </c>
      <c r="E27" s="22" t="s">
        <v>69</v>
      </c>
      <c r="F27" s="21" t="s">
        <v>31</v>
      </c>
      <c r="G27" s="21" t="s">
        <v>18</v>
      </c>
      <c r="H27" s="14">
        <f t="shared" si="0"/>
        <v>2810.9452736318408</v>
      </c>
      <c r="I27" s="23">
        <f>H27*1.2</f>
        <v>3373.1343283582087</v>
      </c>
      <c r="J27" s="16">
        <f t="shared" ref="J27:J36" si="9">I27</f>
        <v>3373.1343283582087</v>
      </c>
      <c r="K27" s="15">
        <f t="shared" si="2"/>
        <v>3216.3206865671641</v>
      </c>
      <c r="L27" s="97">
        <v>3216.32</v>
      </c>
    </row>
    <row r="28" spans="1:12" s="17" customFormat="1" ht="15.75">
      <c r="A28" s="18"/>
      <c r="B28" s="19">
        <v>21</v>
      </c>
      <c r="C28" s="25"/>
      <c r="D28" s="21"/>
      <c r="E28" s="27" t="s">
        <v>70</v>
      </c>
      <c r="F28" s="27" t="s">
        <v>20</v>
      </c>
      <c r="G28" s="21" t="s">
        <v>18</v>
      </c>
      <c r="H28" s="14">
        <f t="shared" si="0"/>
        <v>2810.9452736318408</v>
      </c>
      <c r="I28" s="23">
        <f>H28</f>
        <v>2810.9452736318408</v>
      </c>
      <c r="J28" s="16">
        <f t="shared" si="9"/>
        <v>2810.9452736318408</v>
      </c>
      <c r="K28" s="15">
        <f t="shared" si="2"/>
        <v>2680.26723880597</v>
      </c>
      <c r="L28" s="97">
        <v>2680.27</v>
      </c>
    </row>
    <row r="29" spans="1:12" s="17" customFormat="1" ht="15.75">
      <c r="A29" s="18"/>
      <c r="B29" s="9"/>
      <c r="C29" s="25"/>
      <c r="D29" s="21"/>
      <c r="E29" s="22" t="s">
        <v>21</v>
      </c>
      <c r="F29" s="27"/>
      <c r="G29" s="21"/>
      <c r="H29" s="14"/>
      <c r="I29" s="23"/>
      <c r="J29" s="16"/>
      <c r="K29" s="15"/>
      <c r="L29" s="97">
        <f>L28+L27</f>
        <v>5896.59</v>
      </c>
    </row>
    <row r="30" spans="1:12" s="17" customFormat="1" ht="15.75">
      <c r="A30" s="18">
        <v>18</v>
      </c>
      <c r="B30" s="9">
        <v>22</v>
      </c>
      <c r="C30" s="25" t="s">
        <v>71</v>
      </c>
      <c r="D30" s="21" t="s">
        <v>72</v>
      </c>
      <c r="E30" s="27" t="s">
        <v>73</v>
      </c>
      <c r="F30" s="21" t="s">
        <v>20</v>
      </c>
      <c r="G30" s="21" t="s">
        <v>18</v>
      </c>
      <c r="H30" s="14">
        <f t="shared" si="0"/>
        <v>2810.9452736318408</v>
      </c>
      <c r="I30" s="23">
        <f>H30</f>
        <v>2810.9452736318408</v>
      </c>
      <c r="J30" s="16">
        <f>I30</f>
        <v>2810.9452736318408</v>
      </c>
      <c r="K30" s="15">
        <f t="shared" si="2"/>
        <v>2680.26723880597</v>
      </c>
      <c r="L30" s="97">
        <v>2680.27</v>
      </c>
    </row>
    <row r="31" spans="1:12" s="17" customFormat="1" ht="15.75">
      <c r="A31" s="18"/>
      <c r="B31" s="19">
        <v>23</v>
      </c>
      <c r="C31" s="25"/>
      <c r="D31" s="21"/>
      <c r="E31" s="27" t="s">
        <v>74</v>
      </c>
      <c r="F31" s="27" t="s">
        <v>13</v>
      </c>
      <c r="G31" s="21" t="s">
        <v>18</v>
      </c>
      <c r="H31" s="14">
        <f t="shared" si="0"/>
        <v>2810.9452736318408</v>
      </c>
      <c r="I31" s="23">
        <f t="shared" si="1"/>
        <v>2248.7562189054729</v>
      </c>
      <c r="J31" s="16">
        <f t="shared" si="9"/>
        <v>2248.7562189054729</v>
      </c>
      <c r="K31" s="15">
        <f t="shared" si="2"/>
        <v>2144.2137910447764</v>
      </c>
      <c r="L31" s="97">
        <v>2144.21</v>
      </c>
    </row>
    <row r="32" spans="1:12" s="17" customFormat="1" ht="15.75">
      <c r="A32" s="18"/>
      <c r="B32" s="19">
        <v>24</v>
      </c>
      <c r="C32" s="25"/>
      <c r="D32" s="28"/>
      <c r="E32" s="28" t="s">
        <v>75</v>
      </c>
      <c r="F32" s="29" t="s">
        <v>13</v>
      </c>
      <c r="G32" s="30" t="s">
        <v>18</v>
      </c>
      <c r="H32" s="14">
        <f t="shared" si="0"/>
        <v>2810.9452736318408</v>
      </c>
      <c r="I32" s="23">
        <f>H32*0.8</f>
        <v>2248.7562189054729</v>
      </c>
      <c r="J32" s="16">
        <f t="shared" si="9"/>
        <v>2248.7562189054729</v>
      </c>
      <c r="K32" s="15">
        <f t="shared" si="2"/>
        <v>2144.2137910447764</v>
      </c>
      <c r="L32" s="97">
        <v>2144.21</v>
      </c>
    </row>
    <row r="33" spans="1:12" s="17" customFormat="1" ht="15.75">
      <c r="A33" s="18"/>
      <c r="B33" s="9">
        <v>25</v>
      </c>
      <c r="C33" s="25"/>
      <c r="D33" s="21"/>
      <c r="E33" s="22" t="s">
        <v>76</v>
      </c>
      <c r="F33" s="29" t="s">
        <v>13</v>
      </c>
      <c r="G33" s="30" t="s">
        <v>18</v>
      </c>
      <c r="H33" s="14">
        <f t="shared" si="0"/>
        <v>2810.9452736318408</v>
      </c>
      <c r="I33" s="31">
        <f t="shared" ref="I33" si="10">H33*0.8</f>
        <v>2248.7562189054729</v>
      </c>
      <c r="J33" s="32">
        <f t="shared" si="9"/>
        <v>2248.7562189054729</v>
      </c>
      <c r="K33" s="15">
        <f t="shared" si="2"/>
        <v>2144.2137910447764</v>
      </c>
      <c r="L33" s="97">
        <v>2144.21</v>
      </c>
    </row>
    <row r="34" spans="1:12" s="17" customFormat="1" ht="15.75">
      <c r="A34" s="18"/>
      <c r="B34" s="9"/>
      <c r="C34" s="25"/>
      <c r="D34" s="21"/>
      <c r="E34" s="22" t="s">
        <v>21</v>
      </c>
      <c r="F34" s="29"/>
      <c r="G34" s="30"/>
      <c r="H34" s="14"/>
      <c r="I34" s="31"/>
      <c r="J34" s="33"/>
      <c r="K34" s="15"/>
      <c r="L34" s="97">
        <f>L33+L32+L31+L30</f>
        <v>9112.9</v>
      </c>
    </row>
    <row r="35" spans="1:12" s="17" customFormat="1" ht="15.75">
      <c r="A35" s="18">
        <v>19</v>
      </c>
      <c r="B35" s="19">
        <v>26</v>
      </c>
      <c r="C35" s="25" t="s">
        <v>77</v>
      </c>
      <c r="D35" s="21" t="s">
        <v>78</v>
      </c>
      <c r="E35" s="22" t="s">
        <v>79</v>
      </c>
      <c r="F35" s="21" t="s">
        <v>13</v>
      </c>
      <c r="G35" s="21" t="s">
        <v>18</v>
      </c>
      <c r="H35" s="14">
        <f t="shared" si="0"/>
        <v>2810.9452736318408</v>
      </c>
      <c r="I35" s="23">
        <f>H35*0.8</f>
        <v>2248.7562189054729</v>
      </c>
      <c r="J35" s="16">
        <f t="shared" si="9"/>
        <v>2248.7562189054729</v>
      </c>
      <c r="K35" s="15">
        <f t="shared" si="2"/>
        <v>2144.2137910447764</v>
      </c>
      <c r="L35" s="97">
        <v>2144.21</v>
      </c>
    </row>
    <row r="36" spans="1:12" s="17" customFormat="1" ht="15.75">
      <c r="A36" s="18"/>
      <c r="B36" s="19">
        <v>27</v>
      </c>
      <c r="C36" s="25"/>
      <c r="D36" s="21"/>
      <c r="E36" s="34" t="s">
        <v>80</v>
      </c>
      <c r="F36" s="21" t="s">
        <v>20</v>
      </c>
      <c r="G36" s="21" t="s">
        <v>18</v>
      </c>
      <c r="H36" s="14">
        <f t="shared" si="0"/>
        <v>2810.9452736318408</v>
      </c>
      <c r="I36" s="23">
        <f>H36</f>
        <v>2810.9452736318408</v>
      </c>
      <c r="J36" s="16">
        <f t="shared" si="9"/>
        <v>2810.9452736318408</v>
      </c>
      <c r="K36" s="15">
        <f t="shared" si="2"/>
        <v>2680.26723880597</v>
      </c>
      <c r="L36" s="97">
        <v>2680.27</v>
      </c>
    </row>
    <row r="37" spans="1:12" s="17" customFormat="1" ht="15.75">
      <c r="A37" s="18"/>
      <c r="B37" s="9"/>
      <c r="C37" s="25"/>
      <c r="D37" s="21"/>
      <c r="E37" s="22" t="s">
        <v>21</v>
      </c>
      <c r="F37" s="21"/>
      <c r="G37" s="21"/>
      <c r="H37" s="14"/>
      <c r="I37" s="23"/>
      <c r="J37" s="16"/>
      <c r="K37" s="15"/>
      <c r="L37" s="97">
        <f>L36+L35</f>
        <v>4824.4799999999996</v>
      </c>
    </row>
    <row r="38" spans="1:12" s="17" customFormat="1" ht="15.75">
      <c r="A38" s="18">
        <v>20</v>
      </c>
      <c r="B38" s="9">
        <v>28</v>
      </c>
      <c r="C38" s="25" t="s">
        <v>81</v>
      </c>
      <c r="D38" s="21" t="s">
        <v>82</v>
      </c>
      <c r="E38" s="22" t="s">
        <v>83</v>
      </c>
      <c r="F38" s="21" t="s">
        <v>20</v>
      </c>
      <c r="G38" s="24" t="s">
        <v>14</v>
      </c>
      <c r="H38" s="14">
        <f t="shared" si="0"/>
        <v>2810.9452736318408</v>
      </c>
      <c r="I38" s="23">
        <f t="shared" ref="I38" si="11">H38</f>
        <v>2810.9452736318408</v>
      </c>
      <c r="J38" s="16">
        <f t="shared" ref="J38" si="12">I38*1.5</f>
        <v>4216.4179104477607</v>
      </c>
      <c r="K38" s="15">
        <f t="shared" si="2"/>
        <v>4020.4008582089546</v>
      </c>
      <c r="L38" s="97">
        <v>4020.4</v>
      </c>
    </row>
    <row r="39" spans="1:12" s="17" customFormat="1" ht="15.75">
      <c r="A39" s="18">
        <v>21</v>
      </c>
      <c r="B39" s="19">
        <v>29</v>
      </c>
      <c r="C39" s="25" t="s">
        <v>84</v>
      </c>
      <c r="D39" s="21" t="s">
        <v>85</v>
      </c>
      <c r="E39" s="22" t="s">
        <v>86</v>
      </c>
      <c r="F39" s="21" t="s">
        <v>31</v>
      </c>
      <c r="G39" s="21" t="s">
        <v>18</v>
      </c>
      <c r="H39" s="14">
        <f t="shared" si="0"/>
        <v>2810.9452736318408</v>
      </c>
      <c r="I39" s="23">
        <f t="shared" ref="I39" si="13">H39*1.2</f>
        <v>3373.1343283582087</v>
      </c>
      <c r="J39" s="16">
        <f>I39</f>
        <v>3373.1343283582087</v>
      </c>
      <c r="K39" s="15">
        <f t="shared" si="2"/>
        <v>3216.3206865671641</v>
      </c>
      <c r="L39" s="97">
        <v>3216.32</v>
      </c>
    </row>
    <row r="40" spans="1:12" s="17" customFormat="1" ht="15.75">
      <c r="A40" s="18">
        <v>22</v>
      </c>
      <c r="B40" s="19">
        <v>30</v>
      </c>
      <c r="C40" s="25" t="s">
        <v>87</v>
      </c>
      <c r="D40" s="21" t="s">
        <v>88</v>
      </c>
      <c r="E40" s="22" t="s">
        <v>89</v>
      </c>
      <c r="F40" s="21" t="s">
        <v>13</v>
      </c>
      <c r="G40" s="24" t="s">
        <v>14</v>
      </c>
      <c r="H40" s="14">
        <f t="shared" si="0"/>
        <v>2810.9452736318408</v>
      </c>
      <c r="I40" s="23">
        <f t="shared" si="1"/>
        <v>2248.7562189054729</v>
      </c>
      <c r="J40" s="16">
        <f>I40*1.5</f>
        <v>3373.1343283582091</v>
      </c>
      <c r="K40" s="15">
        <f t="shared" si="2"/>
        <v>3216.3206865671646</v>
      </c>
      <c r="L40" s="97">
        <v>3216.32</v>
      </c>
    </row>
    <row r="41" spans="1:12" s="17" customFormat="1" ht="15.75">
      <c r="A41" s="18">
        <v>23</v>
      </c>
      <c r="B41" s="9">
        <v>31</v>
      </c>
      <c r="C41" s="25" t="s">
        <v>90</v>
      </c>
      <c r="D41" s="21" t="s">
        <v>91</v>
      </c>
      <c r="E41" s="22" t="s">
        <v>92</v>
      </c>
      <c r="F41" s="21" t="s">
        <v>31</v>
      </c>
      <c r="G41" s="21" t="s">
        <v>18</v>
      </c>
      <c r="H41" s="14">
        <f t="shared" si="0"/>
        <v>2810.9452736318408</v>
      </c>
      <c r="I41" s="23">
        <f t="shared" ref="I41:I42" si="14">H41*1.2</f>
        <v>3373.1343283582087</v>
      </c>
      <c r="J41" s="16">
        <f>I41</f>
        <v>3373.1343283582087</v>
      </c>
      <c r="K41" s="15">
        <f t="shared" si="2"/>
        <v>3216.3206865671641</v>
      </c>
      <c r="L41" s="97">
        <v>3216.32</v>
      </c>
    </row>
    <row r="42" spans="1:12" s="17" customFormat="1" ht="15.75">
      <c r="A42" s="18">
        <v>24</v>
      </c>
      <c r="B42" s="19">
        <v>32</v>
      </c>
      <c r="C42" s="25" t="s">
        <v>93</v>
      </c>
      <c r="D42" s="21" t="s">
        <v>94</v>
      </c>
      <c r="E42" s="22" t="s">
        <v>95</v>
      </c>
      <c r="F42" s="21" t="s">
        <v>31</v>
      </c>
      <c r="G42" s="24" t="s">
        <v>14</v>
      </c>
      <c r="H42" s="14">
        <f t="shared" si="0"/>
        <v>2810.9452736318408</v>
      </c>
      <c r="I42" s="23">
        <f t="shared" si="14"/>
        <v>3373.1343283582087</v>
      </c>
      <c r="J42" s="16">
        <f t="shared" si="3"/>
        <v>5059.7014925373132</v>
      </c>
      <c r="K42" s="15">
        <f t="shared" si="2"/>
        <v>4824.4810298507464</v>
      </c>
      <c r="L42" s="97">
        <v>4824.4799999999996</v>
      </c>
    </row>
    <row r="43" spans="1:12" s="17" customFormat="1" ht="15.75">
      <c r="A43" s="18">
        <v>25</v>
      </c>
      <c r="B43" s="19">
        <v>33</v>
      </c>
      <c r="C43" s="25" t="s">
        <v>96</v>
      </c>
      <c r="D43" s="21" t="s">
        <v>97</v>
      </c>
      <c r="E43" s="22" t="s">
        <v>98</v>
      </c>
      <c r="F43" s="21" t="s">
        <v>20</v>
      </c>
      <c r="G43" s="21" t="s">
        <v>18</v>
      </c>
      <c r="H43" s="14">
        <f t="shared" si="0"/>
        <v>2810.9452736318408</v>
      </c>
      <c r="I43" s="23">
        <f t="shared" ref="I43" si="15">H43</f>
        <v>2810.9452736318408</v>
      </c>
      <c r="J43" s="16">
        <f>I43</f>
        <v>2810.9452736318408</v>
      </c>
      <c r="K43" s="15">
        <f t="shared" si="2"/>
        <v>2680.26723880597</v>
      </c>
      <c r="L43" s="97">
        <v>2680.27</v>
      </c>
    </row>
    <row r="44" spans="1:12" s="17" customFormat="1" ht="15.75">
      <c r="A44" s="18">
        <v>26</v>
      </c>
      <c r="B44" s="9">
        <v>34</v>
      </c>
      <c r="C44" s="25" t="s">
        <v>99</v>
      </c>
      <c r="D44" s="21" t="s">
        <v>100</v>
      </c>
      <c r="E44" s="22" t="s">
        <v>101</v>
      </c>
      <c r="F44" s="21" t="s">
        <v>31</v>
      </c>
      <c r="G44" s="24" t="s">
        <v>14</v>
      </c>
      <c r="H44" s="14">
        <f t="shared" si="0"/>
        <v>2810.9452736318408</v>
      </c>
      <c r="I44" s="23">
        <f>H44*1.2</f>
        <v>3373.1343283582087</v>
      </c>
      <c r="J44" s="16">
        <f t="shared" si="3"/>
        <v>5059.7014925373132</v>
      </c>
      <c r="K44" s="15">
        <f t="shared" si="2"/>
        <v>4824.4810298507464</v>
      </c>
      <c r="L44" s="97">
        <v>4824.4799999999996</v>
      </c>
    </row>
    <row r="45" spans="1:12" s="17" customFormat="1" ht="15.75">
      <c r="A45" s="18">
        <v>27</v>
      </c>
      <c r="B45" s="19">
        <v>35</v>
      </c>
      <c r="C45" s="25" t="s">
        <v>102</v>
      </c>
      <c r="D45" s="21" t="s">
        <v>103</v>
      </c>
      <c r="E45" s="22" t="s">
        <v>104</v>
      </c>
      <c r="F45" s="21" t="s">
        <v>31</v>
      </c>
      <c r="G45" s="21" t="s">
        <v>18</v>
      </c>
      <c r="H45" s="14">
        <f t="shared" si="0"/>
        <v>2810.9452736318408</v>
      </c>
      <c r="I45" s="23">
        <f>H45*1.2</f>
        <v>3373.1343283582087</v>
      </c>
      <c r="J45" s="16">
        <f>I45</f>
        <v>3373.1343283582087</v>
      </c>
      <c r="K45" s="15">
        <f t="shared" si="2"/>
        <v>3216.3206865671641</v>
      </c>
      <c r="L45" s="97">
        <v>3216.32</v>
      </c>
    </row>
    <row r="46" spans="1:12" s="17" customFormat="1" ht="15.75">
      <c r="A46" s="18">
        <v>28</v>
      </c>
      <c r="B46" s="19">
        <v>36</v>
      </c>
      <c r="C46" s="25" t="s">
        <v>105</v>
      </c>
      <c r="D46" s="21" t="s">
        <v>106</v>
      </c>
      <c r="E46" s="22" t="s">
        <v>107</v>
      </c>
      <c r="F46" s="21" t="s">
        <v>13</v>
      </c>
      <c r="G46" s="22" t="s">
        <v>18</v>
      </c>
      <c r="H46" s="14">
        <f t="shared" si="0"/>
        <v>2810.9452736318408</v>
      </c>
      <c r="I46" s="23">
        <f t="shared" si="1"/>
        <v>2248.7562189054729</v>
      </c>
      <c r="J46" s="16">
        <f>I46</f>
        <v>2248.7562189054729</v>
      </c>
      <c r="K46" s="15">
        <f t="shared" si="2"/>
        <v>2144.2137910447764</v>
      </c>
      <c r="L46" s="97">
        <v>2144.21</v>
      </c>
    </row>
    <row r="47" spans="1:12" s="17" customFormat="1" ht="15.75">
      <c r="A47" s="18">
        <v>29</v>
      </c>
      <c r="B47" s="9">
        <v>37</v>
      </c>
      <c r="C47" s="25" t="s">
        <v>108</v>
      </c>
      <c r="D47" s="21" t="s">
        <v>109</v>
      </c>
      <c r="E47" s="22" t="s">
        <v>110</v>
      </c>
      <c r="F47" s="21" t="s">
        <v>31</v>
      </c>
      <c r="G47" s="21" t="s">
        <v>18</v>
      </c>
      <c r="H47" s="14">
        <f t="shared" si="0"/>
        <v>2810.9452736318408</v>
      </c>
      <c r="I47" s="23">
        <f t="shared" ref="I47:I48" si="16">H47*1.2</f>
        <v>3373.1343283582087</v>
      </c>
      <c r="J47" s="16">
        <f t="shared" ref="J47:J50" si="17">I47</f>
        <v>3373.1343283582087</v>
      </c>
      <c r="K47" s="15">
        <f t="shared" si="2"/>
        <v>3216.3206865671641</v>
      </c>
      <c r="L47" s="97">
        <v>3216.32</v>
      </c>
    </row>
    <row r="48" spans="1:12" s="17" customFormat="1" ht="15.75">
      <c r="A48" s="18">
        <v>30</v>
      </c>
      <c r="B48" s="19">
        <v>38</v>
      </c>
      <c r="C48" s="25" t="s">
        <v>111</v>
      </c>
      <c r="D48" s="21" t="s">
        <v>112</v>
      </c>
      <c r="E48" s="22" t="s">
        <v>113</v>
      </c>
      <c r="F48" s="21" t="s">
        <v>31</v>
      </c>
      <c r="G48" s="21" t="s">
        <v>18</v>
      </c>
      <c r="H48" s="14">
        <f t="shared" si="0"/>
        <v>2810.9452736318408</v>
      </c>
      <c r="I48" s="23">
        <f t="shared" si="16"/>
        <v>3373.1343283582087</v>
      </c>
      <c r="J48" s="16">
        <f t="shared" si="17"/>
        <v>3373.1343283582087</v>
      </c>
      <c r="K48" s="15">
        <f t="shared" si="2"/>
        <v>3216.3206865671641</v>
      </c>
      <c r="L48" s="97">
        <v>3216.32</v>
      </c>
    </row>
    <row r="49" spans="1:12" s="17" customFormat="1" ht="15.75">
      <c r="A49" s="18"/>
      <c r="B49" s="19">
        <v>39</v>
      </c>
      <c r="C49" s="25"/>
      <c r="D49" s="21"/>
      <c r="E49" s="34" t="s">
        <v>114</v>
      </c>
      <c r="F49" s="21" t="s">
        <v>20</v>
      </c>
      <c r="G49" s="21" t="s">
        <v>18</v>
      </c>
      <c r="H49" s="14">
        <f t="shared" si="0"/>
        <v>2810.9452736318408</v>
      </c>
      <c r="I49" s="23">
        <f>H49</f>
        <v>2810.9452736318408</v>
      </c>
      <c r="J49" s="16">
        <f t="shared" si="17"/>
        <v>2810.9452736318408</v>
      </c>
      <c r="K49" s="15">
        <f t="shared" si="2"/>
        <v>2680.26723880597</v>
      </c>
      <c r="L49" s="97">
        <v>2680.27</v>
      </c>
    </row>
    <row r="50" spans="1:12" s="17" customFormat="1" ht="15.75">
      <c r="A50" s="18"/>
      <c r="B50" s="9">
        <v>40</v>
      </c>
      <c r="C50" s="25"/>
      <c r="D50" s="21"/>
      <c r="E50" s="34" t="s">
        <v>115</v>
      </c>
      <c r="F50" s="21" t="s">
        <v>20</v>
      </c>
      <c r="G50" s="21" t="s">
        <v>18</v>
      </c>
      <c r="H50" s="14">
        <f t="shared" si="0"/>
        <v>2810.9452736318408</v>
      </c>
      <c r="I50" s="23">
        <f>H50</f>
        <v>2810.9452736318408</v>
      </c>
      <c r="J50" s="16">
        <f t="shared" si="17"/>
        <v>2810.9452736318408</v>
      </c>
      <c r="K50" s="15">
        <f t="shared" si="2"/>
        <v>2680.26723880597</v>
      </c>
      <c r="L50" s="97">
        <v>2680.27</v>
      </c>
    </row>
    <row r="51" spans="1:12" s="17" customFormat="1" ht="15.75">
      <c r="A51" s="18"/>
      <c r="B51" s="9"/>
      <c r="C51" s="25"/>
      <c r="D51" s="21"/>
      <c r="E51" s="22" t="s">
        <v>21</v>
      </c>
      <c r="F51" s="21"/>
      <c r="G51" s="21"/>
      <c r="H51" s="14"/>
      <c r="I51" s="23"/>
      <c r="J51" s="16"/>
      <c r="K51" s="15"/>
      <c r="L51" s="97">
        <f>L50+L49+L48</f>
        <v>8576.86</v>
      </c>
    </row>
    <row r="52" spans="1:12" s="17" customFormat="1" ht="15.75">
      <c r="A52" s="18">
        <v>31</v>
      </c>
      <c r="B52" s="19">
        <v>41</v>
      </c>
      <c r="C52" s="25" t="s">
        <v>116</v>
      </c>
      <c r="D52" s="21" t="s">
        <v>117</v>
      </c>
      <c r="E52" s="22" t="s">
        <v>118</v>
      </c>
      <c r="F52" s="21" t="s">
        <v>31</v>
      </c>
      <c r="G52" s="24" t="s">
        <v>14</v>
      </c>
      <c r="H52" s="14">
        <f t="shared" si="0"/>
        <v>2810.9452736318408</v>
      </c>
      <c r="I52" s="23">
        <f>H52*1.2</f>
        <v>3373.1343283582087</v>
      </c>
      <c r="J52" s="16">
        <f t="shared" si="3"/>
        <v>5059.7014925373132</v>
      </c>
      <c r="K52" s="15">
        <f t="shared" si="2"/>
        <v>4824.4810298507464</v>
      </c>
      <c r="L52" s="97">
        <v>4824.4799999999996</v>
      </c>
    </row>
    <row r="53" spans="1:12" s="17" customFormat="1" ht="15.75">
      <c r="A53" s="18">
        <v>32</v>
      </c>
      <c r="B53" s="19">
        <v>42</v>
      </c>
      <c r="C53" s="25" t="s">
        <v>119</v>
      </c>
      <c r="D53" s="21" t="s">
        <v>120</v>
      </c>
      <c r="E53" s="22" t="s">
        <v>121</v>
      </c>
      <c r="F53" s="21" t="s">
        <v>13</v>
      </c>
      <c r="G53" s="21" t="s">
        <v>18</v>
      </c>
      <c r="H53" s="14">
        <f t="shared" si="0"/>
        <v>2810.9452736318408</v>
      </c>
      <c r="I53" s="23">
        <f t="shared" si="1"/>
        <v>2248.7562189054729</v>
      </c>
      <c r="J53" s="16">
        <f t="shared" ref="J53:J62" si="18">I53</f>
        <v>2248.7562189054729</v>
      </c>
      <c r="K53" s="15">
        <f t="shared" si="2"/>
        <v>2144.2137910447764</v>
      </c>
      <c r="L53" s="97">
        <v>2144.21</v>
      </c>
    </row>
    <row r="54" spans="1:12" s="17" customFormat="1" ht="15.75">
      <c r="A54" s="18">
        <v>33</v>
      </c>
      <c r="B54" s="9">
        <v>43</v>
      </c>
      <c r="C54" s="25" t="s">
        <v>122</v>
      </c>
      <c r="D54" s="21" t="s">
        <v>123</v>
      </c>
      <c r="E54" s="21" t="s">
        <v>124</v>
      </c>
      <c r="F54" s="21" t="s">
        <v>20</v>
      </c>
      <c r="G54" s="21" t="s">
        <v>18</v>
      </c>
      <c r="H54" s="14">
        <f t="shared" si="0"/>
        <v>2810.9452736318408</v>
      </c>
      <c r="I54" s="23">
        <f t="shared" ref="I54" si="19">H54</f>
        <v>2810.9452736318408</v>
      </c>
      <c r="J54" s="16">
        <f>I54</f>
        <v>2810.9452736318408</v>
      </c>
      <c r="K54" s="15">
        <f t="shared" si="2"/>
        <v>2680.26723880597</v>
      </c>
      <c r="L54" s="97">
        <v>2680.27</v>
      </c>
    </row>
    <row r="55" spans="1:12" s="17" customFormat="1" ht="15.75">
      <c r="A55" s="18">
        <v>34</v>
      </c>
      <c r="B55" s="19">
        <v>44</v>
      </c>
      <c r="C55" s="25" t="s">
        <v>125</v>
      </c>
      <c r="D55" s="22" t="s">
        <v>126</v>
      </c>
      <c r="E55" s="22" t="s">
        <v>127</v>
      </c>
      <c r="F55" s="21" t="s">
        <v>31</v>
      </c>
      <c r="G55" s="21" t="s">
        <v>18</v>
      </c>
      <c r="H55" s="14">
        <f t="shared" si="0"/>
        <v>2810.9452736318408</v>
      </c>
      <c r="I55" s="23">
        <f>H55*1.2</f>
        <v>3373.1343283582087</v>
      </c>
      <c r="J55" s="16">
        <f t="shared" si="18"/>
        <v>3373.1343283582087</v>
      </c>
      <c r="K55" s="15">
        <f t="shared" si="2"/>
        <v>3216.3206865671641</v>
      </c>
      <c r="L55" s="97">
        <v>3216.32</v>
      </c>
    </row>
    <row r="56" spans="1:12" s="17" customFormat="1" ht="15.75">
      <c r="A56" s="18"/>
      <c r="B56" s="19">
        <v>45</v>
      </c>
      <c r="C56" s="25"/>
      <c r="D56" s="21"/>
      <c r="E56" s="22" t="s">
        <v>128</v>
      </c>
      <c r="F56" s="22" t="s">
        <v>20</v>
      </c>
      <c r="G56" s="21" t="s">
        <v>18</v>
      </c>
      <c r="H56" s="14">
        <f t="shared" si="0"/>
        <v>2810.9452736318408</v>
      </c>
      <c r="I56" s="23">
        <f>H56</f>
        <v>2810.9452736318408</v>
      </c>
      <c r="J56" s="16">
        <f t="shared" si="18"/>
        <v>2810.9452736318408</v>
      </c>
      <c r="K56" s="15">
        <f t="shared" si="2"/>
        <v>2680.26723880597</v>
      </c>
      <c r="L56" s="97">
        <f>2680.27-0.15</f>
        <v>2680.12</v>
      </c>
    </row>
    <row r="57" spans="1:12" s="17" customFormat="1" ht="15.75">
      <c r="A57" s="18"/>
      <c r="B57" s="9">
        <v>46</v>
      </c>
      <c r="C57" s="25"/>
      <c r="D57" s="21"/>
      <c r="E57" s="22" t="s">
        <v>129</v>
      </c>
      <c r="F57" s="21" t="s">
        <v>31</v>
      </c>
      <c r="G57" s="21" t="s">
        <v>18</v>
      </c>
      <c r="H57" s="14">
        <f t="shared" si="0"/>
        <v>2810.9452736318408</v>
      </c>
      <c r="I57" s="23">
        <f t="shared" ref="I57:I62" si="20">H57*1.2</f>
        <v>3373.1343283582087</v>
      </c>
      <c r="J57" s="16">
        <f t="shared" si="18"/>
        <v>3373.1343283582087</v>
      </c>
      <c r="K57" s="15">
        <f t="shared" si="2"/>
        <v>3216.3206865671641</v>
      </c>
      <c r="L57" s="97">
        <v>3216.32</v>
      </c>
    </row>
    <row r="58" spans="1:12" s="17" customFormat="1" ht="15.75">
      <c r="A58" s="18"/>
      <c r="B58" s="19">
        <v>47</v>
      </c>
      <c r="C58" s="25"/>
      <c r="D58" s="21"/>
      <c r="E58" s="22" t="s">
        <v>130</v>
      </c>
      <c r="F58" s="21" t="s">
        <v>31</v>
      </c>
      <c r="G58" s="21" t="s">
        <v>18</v>
      </c>
      <c r="H58" s="14">
        <f t="shared" si="0"/>
        <v>2810.9452736318408</v>
      </c>
      <c r="I58" s="23">
        <f t="shared" si="20"/>
        <v>3373.1343283582087</v>
      </c>
      <c r="J58" s="16">
        <f t="shared" si="18"/>
        <v>3373.1343283582087</v>
      </c>
      <c r="K58" s="15">
        <f t="shared" si="2"/>
        <v>3216.3206865671641</v>
      </c>
      <c r="L58" s="97">
        <v>3216.32</v>
      </c>
    </row>
    <row r="59" spans="1:12" s="17" customFormat="1" ht="15.75">
      <c r="A59" s="18"/>
      <c r="B59" s="19">
        <v>48</v>
      </c>
      <c r="C59" s="25"/>
      <c r="D59" s="21"/>
      <c r="E59" s="22" t="s">
        <v>131</v>
      </c>
      <c r="F59" s="22" t="s">
        <v>31</v>
      </c>
      <c r="G59" s="21" t="s">
        <v>18</v>
      </c>
      <c r="H59" s="14">
        <f t="shared" si="0"/>
        <v>2810.9452736318408</v>
      </c>
      <c r="I59" s="23">
        <f t="shared" si="20"/>
        <v>3373.1343283582087</v>
      </c>
      <c r="J59" s="16">
        <f t="shared" si="18"/>
        <v>3373.1343283582087</v>
      </c>
      <c r="K59" s="15">
        <f t="shared" si="2"/>
        <v>3216.3206865671641</v>
      </c>
      <c r="L59" s="97">
        <v>3216.32</v>
      </c>
    </row>
    <row r="60" spans="1:12" s="17" customFormat="1" ht="15.75">
      <c r="A60" s="18"/>
      <c r="B60" s="9">
        <v>49</v>
      </c>
      <c r="C60" s="25"/>
      <c r="D60" s="21"/>
      <c r="E60" s="22" t="s">
        <v>132</v>
      </c>
      <c r="F60" s="21" t="s">
        <v>31</v>
      </c>
      <c r="G60" s="21" t="s">
        <v>18</v>
      </c>
      <c r="H60" s="14">
        <f t="shared" si="0"/>
        <v>2810.9452736318408</v>
      </c>
      <c r="I60" s="23">
        <f t="shared" si="20"/>
        <v>3373.1343283582087</v>
      </c>
      <c r="J60" s="16">
        <f t="shared" si="18"/>
        <v>3373.1343283582087</v>
      </c>
      <c r="K60" s="15">
        <f t="shared" si="2"/>
        <v>3216.3206865671641</v>
      </c>
      <c r="L60" s="97">
        <v>3216.32</v>
      </c>
    </row>
    <row r="61" spans="1:12" s="17" customFormat="1" ht="15.75">
      <c r="A61" s="18"/>
      <c r="B61" s="19">
        <v>50</v>
      </c>
      <c r="C61" s="25"/>
      <c r="D61" s="21"/>
      <c r="E61" s="22" t="s">
        <v>133</v>
      </c>
      <c r="F61" s="22" t="s">
        <v>31</v>
      </c>
      <c r="G61" s="21" t="s">
        <v>18</v>
      </c>
      <c r="H61" s="14">
        <f t="shared" si="0"/>
        <v>2810.9452736318408</v>
      </c>
      <c r="I61" s="23">
        <f t="shared" si="20"/>
        <v>3373.1343283582087</v>
      </c>
      <c r="J61" s="16">
        <f t="shared" si="18"/>
        <v>3373.1343283582087</v>
      </c>
      <c r="K61" s="15">
        <f t="shared" si="2"/>
        <v>3216.3206865671641</v>
      </c>
      <c r="L61" s="97">
        <v>3216.32</v>
      </c>
    </row>
    <row r="62" spans="1:12" s="17" customFormat="1" ht="15.75">
      <c r="A62" s="18"/>
      <c r="B62" s="19">
        <v>51</v>
      </c>
      <c r="C62" s="25"/>
      <c r="D62" s="21"/>
      <c r="E62" s="22" t="s">
        <v>134</v>
      </c>
      <c r="F62" s="22" t="s">
        <v>31</v>
      </c>
      <c r="G62" s="21" t="s">
        <v>18</v>
      </c>
      <c r="H62" s="14">
        <f t="shared" si="0"/>
        <v>2810.9452736318408</v>
      </c>
      <c r="I62" s="23">
        <f t="shared" si="20"/>
        <v>3373.1343283582087</v>
      </c>
      <c r="J62" s="16">
        <f t="shared" si="18"/>
        <v>3373.1343283582087</v>
      </c>
      <c r="K62" s="15">
        <f t="shared" si="2"/>
        <v>3216.3206865671641</v>
      </c>
      <c r="L62" s="97">
        <v>3216.32</v>
      </c>
    </row>
    <row r="63" spans="1:12" s="17" customFormat="1" ht="15.75">
      <c r="A63" s="18"/>
      <c r="B63" s="9"/>
      <c r="C63" s="25"/>
      <c r="D63" s="21"/>
      <c r="E63" s="22" t="s">
        <v>21</v>
      </c>
      <c r="F63" s="22"/>
      <c r="G63" s="21"/>
      <c r="H63" s="14"/>
      <c r="I63" s="23"/>
      <c r="J63" s="16"/>
      <c r="K63" s="15"/>
      <c r="L63" s="97">
        <f>L62+L61+L60+L59+L58+L57+L56+L55</f>
        <v>25194.36</v>
      </c>
    </row>
    <row r="64" spans="1:12" s="17" customFormat="1" ht="15.75">
      <c r="A64" s="18">
        <v>35</v>
      </c>
      <c r="B64" s="9">
        <v>52</v>
      </c>
      <c r="C64" s="25" t="s">
        <v>135</v>
      </c>
      <c r="D64" s="21" t="s">
        <v>136</v>
      </c>
      <c r="E64" s="22" t="s">
        <v>137</v>
      </c>
      <c r="F64" s="21" t="s">
        <v>13</v>
      </c>
      <c r="G64" s="24" t="s">
        <v>14</v>
      </c>
      <c r="H64" s="14">
        <f t="shared" si="0"/>
        <v>2810.9452736318408</v>
      </c>
      <c r="I64" s="23">
        <f t="shared" ref="I64:I109" si="21">H64*0.8</f>
        <v>2248.7562189054729</v>
      </c>
      <c r="J64" s="16">
        <f t="shared" ref="J64:J110" si="22">I64*1.5</f>
        <v>3373.1343283582091</v>
      </c>
      <c r="K64" s="15">
        <f t="shared" si="2"/>
        <v>3216.3206865671646</v>
      </c>
      <c r="L64" s="97">
        <v>3216.32</v>
      </c>
    </row>
    <row r="65" spans="1:12" s="17" customFormat="1" ht="15.75">
      <c r="A65" s="18">
        <v>36</v>
      </c>
      <c r="B65" s="19">
        <v>53</v>
      </c>
      <c r="C65" s="25" t="s">
        <v>138</v>
      </c>
      <c r="D65" s="21" t="s">
        <v>139</v>
      </c>
      <c r="E65" s="22" t="s">
        <v>140</v>
      </c>
      <c r="F65" s="21" t="s">
        <v>13</v>
      </c>
      <c r="G65" s="21" t="s">
        <v>18</v>
      </c>
      <c r="H65" s="14">
        <f t="shared" si="0"/>
        <v>2810.9452736318408</v>
      </c>
      <c r="I65" s="23">
        <f t="shared" si="21"/>
        <v>2248.7562189054729</v>
      </c>
      <c r="J65" s="16">
        <f>I65</f>
        <v>2248.7562189054729</v>
      </c>
      <c r="K65" s="15">
        <f t="shared" si="2"/>
        <v>2144.2137910447764</v>
      </c>
      <c r="L65" s="97">
        <v>2144.21</v>
      </c>
    </row>
    <row r="66" spans="1:12" s="17" customFormat="1" ht="15.75">
      <c r="A66" s="18">
        <v>37</v>
      </c>
      <c r="B66" s="19">
        <v>54</v>
      </c>
      <c r="C66" s="25" t="s">
        <v>141</v>
      </c>
      <c r="D66" s="21" t="s">
        <v>142</v>
      </c>
      <c r="E66" s="22" t="s">
        <v>143</v>
      </c>
      <c r="F66" s="21" t="s">
        <v>20</v>
      </c>
      <c r="G66" s="21" t="s">
        <v>18</v>
      </c>
      <c r="H66" s="14">
        <f t="shared" si="0"/>
        <v>2810.9452736318408</v>
      </c>
      <c r="I66" s="23">
        <f>H66</f>
        <v>2810.9452736318408</v>
      </c>
      <c r="J66" s="16">
        <f>I66</f>
        <v>2810.9452736318408</v>
      </c>
      <c r="K66" s="15">
        <f t="shared" si="2"/>
        <v>2680.26723880597</v>
      </c>
      <c r="L66" s="97">
        <v>2680.27</v>
      </c>
    </row>
    <row r="67" spans="1:12" s="17" customFormat="1" ht="15.75">
      <c r="A67" s="18">
        <v>38</v>
      </c>
      <c r="B67" s="9">
        <v>55</v>
      </c>
      <c r="C67" s="25" t="s">
        <v>144</v>
      </c>
      <c r="D67" s="21" t="s">
        <v>145</v>
      </c>
      <c r="E67" s="22" t="s">
        <v>146</v>
      </c>
      <c r="F67" s="21" t="s">
        <v>31</v>
      </c>
      <c r="G67" s="21" t="s">
        <v>18</v>
      </c>
      <c r="H67" s="14">
        <f t="shared" si="0"/>
        <v>2810.9452736318408</v>
      </c>
      <c r="I67" s="23">
        <f>H67*1.2</f>
        <v>3373.1343283582087</v>
      </c>
      <c r="J67" s="16">
        <f t="shared" ref="J67:J76" si="23">I67</f>
        <v>3373.1343283582087</v>
      </c>
      <c r="K67" s="15">
        <f t="shared" si="2"/>
        <v>3216.3206865671641</v>
      </c>
      <c r="L67" s="97">
        <v>3216.32</v>
      </c>
    </row>
    <row r="68" spans="1:12" s="17" customFormat="1" ht="15.75">
      <c r="A68" s="18"/>
      <c r="B68" s="19">
        <v>56</v>
      </c>
      <c r="C68" s="25"/>
      <c r="D68" s="21"/>
      <c r="E68" s="22" t="s">
        <v>147</v>
      </c>
      <c r="F68" s="21" t="s">
        <v>13</v>
      </c>
      <c r="G68" s="21" t="s">
        <v>18</v>
      </c>
      <c r="H68" s="14">
        <f t="shared" si="0"/>
        <v>2810.9452736318408</v>
      </c>
      <c r="I68" s="23">
        <f t="shared" si="21"/>
        <v>2248.7562189054729</v>
      </c>
      <c r="J68" s="16">
        <f t="shared" si="23"/>
        <v>2248.7562189054729</v>
      </c>
      <c r="K68" s="15">
        <f t="shared" si="2"/>
        <v>2144.2137910447764</v>
      </c>
      <c r="L68" s="97">
        <v>2144.21</v>
      </c>
    </row>
    <row r="69" spans="1:12" s="17" customFormat="1" ht="15.75">
      <c r="A69" s="18"/>
      <c r="B69" s="19">
        <v>57</v>
      </c>
      <c r="C69" s="25"/>
      <c r="D69" s="21"/>
      <c r="E69" s="22" t="s">
        <v>148</v>
      </c>
      <c r="F69" s="21" t="s">
        <v>13</v>
      </c>
      <c r="G69" s="21" t="s">
        <v>18</v>
      </c>
      <c r="H69" s="14">
        <f t="shared" si="0"/>
        <v>2810.9452736318408</v>
      </c>
      <c r="I69" s="23">
        <f t="shared" si="21"/>
        <v>2248.7562189054729</v>
      </c>
      <c r="J69" s="16">
        <f t="shared" si="23"/>
        <v>2248.7562189054729</v>
      </c>
      <c r="K69" s="15">
        <f t="shared" si="2"/>
        <v>2144.2137910447764</v>
      </c>
      <c r="L69" s="97">
        <v>2144.21</v>
      </c>
    </row>
    <row r="70" spans="1:12" s="17" customFormat="1" ht="15.75">
      <c r="A70" s="18"/>
      <c r="B70" s="9">
        <v>58</v>
      </c>
      <c r="C70" s="25"/>
      <c r="D70" s="21"/>
      <c r="E70" s="22" t="s">
        <v>149</v>
      </c>
      <c r="F70" s="21" t="s">
        <v>13</v>
      </c>
      <c r="G70" s="21" t="s">
        <v>18</v>
      </c>
      <c r="H70" s="14">
        <f t="shared" si="0"/>
        <v>2810.9452736318408</v>
      </c>
      <c r="I70" s="23">
        <f t="shared" si="21"/>
        <v>2248.7562189054729</v>
      </c>
      <c r="J70" s="16">
        <f t="shared" si="23"/>
        <v>2248.7562189054729</v>
      </c>
      <c r="K70" s="15">
        <f t="shared" ref="K70:K133" si="24">J70*0.953511</f>
        <v>2144.2137910447764</v>
      </c>
      <c r="L70" s="97">
        <v>2144.21</v>
      </c>
    </row>
    <row r="71" spans="1:12" s="17" customFormat="1" ht="15.75">
      <c r="A71" s="18"/>
      <c r="B71" s="19">
        <v>59</v>
      </c>
      <c r="C71" s="25"/>
      <c r="D71" s="21"/>
      <c r="E71" s="22" t="s">
        <v>150</v>
      </c>
      <c r="F71" s="35" t="s">
        <v>13</v>
      </c>
      <c r="G71" s="30" t="s">
        <v>18</v>
      </c>
      <c r="H71" s="14">
        <f t="shared" si="0"/>
        <v>2810.9452736318408</v>
      </c>
      <c r="I71" s="36">
        <f>H71*0.8</f>
        <v>2248.7562189054729</v>
      </c>
      <c r="J71" s="32">
        <f t="shared" si="23"/>
        <v>2248.7562189054729</v>
      </c>
      <c r="K71" s="15">
        <f t="shared" si="24"/>
        <v>2144.2137910447764</v>
      </c>
      <c r="L71" s="97">
        <v>2144.21</v>
      </c>
    </row>
    <row r="72" spans="1:12" s="17" customFormat="1" ht="15.75">
      <c r="A72" s="18"/>
      <c r="B72" s="19">
        <v>60</v>
      </c>
      <c r="C72" s="25"/>
      <c r="D72" s="21"/>
      <c r="E72" s="34" t="s">
        <v>151</v>
      </c>
      <c r="F72" s="35" t="s">
        <v>13</v>
      </c>
      <c r="G72" s="30" t="s">
        <v>18</v>
      </c>
      <c r="H72" s="14">
        <f t="shared" si="0"/>
        <v>2810.9452736318408</v>
      </c>
      <c r="I72" s="36">
        <f>H72*0.8</f>
        <v>2248.7562189054729</v>
      </c>
      <c r="J72" s="32">
        <f t="shared" si="23"/>
        <v>2248.7562189054729</v>
      </c>
      <c r="K72" s="15">
        <f t="shared" si="24"/>
        <v>2144.2137910447764</v>
      </c>
      <c r="L72" s="97">
        <v>2144.21</v>
      </c>
    </row>
    <row r="73" spans="1:12" s="17" customFormat="1" ht="15.75">
      <c r="A73" s="18"/>
      <c r="B73" s="9"/>
      <c r="C73" s="25"/>
      <c r="D73" s="21"/>
      <c r="E73" s="22" t="s">
        <v>21</v>
      </c>
      <c r="F73" s="35"/>
      <c r="G73" s="30"/>
      <c r="H73" s="14"/>
      <c r="I73" s="36"/>
      <c r="J73" s="33"/>
      <c r="K73" s="15"/>
      <c r="L73" s="97">
        <f>L72+L71+L70+L69+L68+L67</f>
        <v>13937.369999999999</v>
      </c>
    </row>
    <row r="74" spans="1:12" s="17" customFormat="1" ht="15.75">
      <c r="A74" s="18">
        <v>39</v>
      </c>
      <c r="B74" s="9">
        <v>61</v>
      </c>
      <c r="C74" s="25" t="s">
        <v>152</v>
      </c>
      <c r="D74" s="21" t="s">
        <v>153</v>
      </c>
      <c r="E74" s="22" t="s">
        <v>154</v>
      </c>
      <c r="F74" s="21" t="s">
        <v>31</v>
      </c>
      <c r="G74" s="21" t="s">
        <v>18</v>
      </c>
      <c r="H74" s="14">
        <f t="shared" si="0"/>
        <v>2810.9452736318408</v>
      </c>
      <c r="I74" s="23">
        <f>H74*1.2</f>
        <v>3373.1343283582087</v>
      </c>
      <c r="J74" s="16">
        <f t="shared" si="23"/>
        <v>3373.1343283582087</v>
      </c>
      <c r="K74" s="15">
        <f t="shared" si="24"/>
        <v>3216.3206865671641</v>
      </c>
      <c r="L74" s="97">
        <v>3216.32</v>
      </c>
    </row>
    <row r="75" spans="1:12" s="17" customFormat="1" ht="15.75">
      <c r="A75" s="18"/>
      <c r="B75" s="19">
        <v>62</v>
      </c>
      <c r="C75" s="25"/>
      <c r="D75" s="21"/>
      <c r="E75" s="22" t="s">
        <v>155</v>
      </c>
      <c r="F75" s="21" t="s">
        <v>13</v>
      </c>
      <c r="G75" s="21" t="s">
        <v>18</v>
      </c>
      <c r="H75" s="14">
        <f t="shared" si="0"/>
        <v>2810.9452736318408</v>
      </c>
      <c r="I75" s="23">
        <f t="shared" si="21"/>
        <v>2248.7562189054729</v>
      </c>
      <c r="J75" s="16">
        <f t="shared" si="23"/>
        <v>2248.7562189054729</v>
      </c>
      <c r="K75" s="15">
        <f t="shared" si="24"/>
        <v>2144.2137910447764</v>
      </c>
      <c r="L75" s="97">
        <v>2144.21</v>
      </c>
    </row>
    <row r="76" spans="1:12" s="17" customFormat="1" ht="15.75">
      <c r="A76" s="18"/>
      <c r="B76" s="19">
        <v>63</v>
      </c>
      <c r="C76" s="25"/>
      <c r="D76" s="21"/>
      <c r="E76" s="22" t="s">
        <v>156</v>
      </c>
      <c r="F76" s="21" t="s">
        <v>20</v>
      </c>
      <c r="G76" s="21" t="s">
        <v>18</v>
      </c>
      <c r="H76" s="14">
        <f t="shared" si="0"/>
        <v>2810.9452736318408</v>
      </c>
      <c r="I76" s="23">
        <f>H76</f>
        <v>2810.9452736318408</v>
      </c>
      <c r="J76" s="16">
        <f t="shared" si="23"/>
        <v>2810.9452736318408</v>
      </c>
      <c r="K76" s="15">
        <f t="shared" si="24"/>
        <v>2680.26723880597</v>
      </c>
      <c r="L76" s="97">
        <v>2680.27</v>
      </c>
    </row>
    <row r="77" spans="1:12" s="17" customFormat="1" ht="15.75">
      <c r="A77" s="18"/>
      <c r="B77" s="9"/>
      <c r="C77" s="25"/>
      <c r="D77" s="21"/>
      <c r="E77" s="22" t="s">
        <v>21</v>
      </c>
      <c r="F77" s="21"/>
      <c r="G77" s="21"/>
      <c r="H77" s="14"/>
      <c r="I77" s="23"/>
      <c r="J77" s="16"/>
      <c r="K77" s="15"/>
      <c r="L77" s="97">
        <f>L76+L75+L74</f>
        <v>8040.7999999999993</v>
      </c>
    </row>
    <row r="78" spans="1:12" s="17" customFormat="1" ht="15.75">
      <c r="A78" s="18">
        <v>40</v>
      </c>
      <c r="B78" s="9">
        <v>64</v>
      </c>
      <c r="C78" s="25" t="s">
        <v>157</v>
      </c>
      <c r="D78" s="21" t="s">
        <v>158</v>
      </c>
      <c r="E78" s="22" t="s">
        <v>159</v>
      </c>
      <c r="F78" s="21" t="s">
        <v>31</v>
      </c>
      <c r="G78" s="24" t="s">
        <v>14</v>
      </c>
      <c r="H78" s="14">
        <f t="shared" si="0"/>
        <v>2810.9452736318408</v>
      </c>
      <c r="I78" s="23">
        <f>H78*1.2</f>
        <v>3373.1343283582087</v>
      </c>
      <c r="J78" s="16">
        <f t="shared" si="22"/>
        <v>5059.7014925373132</v>
      </c>
      <c r="K78" s="15">
        <f t="shared" si="24"/>
        <v>4824.4810298507464</v>
      </c>
      <c r="L78" s="97">
        <v>4824.4799999999996</v>
      </c>
    </row>
    <row r="79" spans="1:12" s="17" customFormat="1" ht="15.75">
      <c r="A79" s="18">
        <v>41</v>
      </c>
      <c r="B79" s="19">
        <v>65</v>
      </c>
      <c r="C79" s="25" t="s">
        <v>160</v>
      </c>
      <c r="D79" s="21" t="s">
        <v>161</v>
      </c>
      <c r="E79" s="22" t="s">
        <v>162</v>
      </c>
      <c r="F79" s="21" t="s">
        <v>13</v>
      </c>
      <c r="G79" s="21" t="s">
        <v>18</v>
      </c>
      <c r="H79" s="14">
        <f t="shared" si="0"/>
        <v>2810.9452736318408</v>
      </c>
      <c r="I79" s="23">
        <f t="shared" si="21"/>
        <v>2248.7562189054729</v>
      </c>
      <c r="J79" s="16">
        <f t="shared" ref="J79:J93" si="25">I79</f>
        <v>2248.7562189054729</v>
      </c>
      <c r="K79" s="15">
        <f t="shared" si="24"/>
        <v>2144.2137910447764</v>
      </c>
      <c r="L79" s="97">
        <v>2144.21</v>
      </c>
    </row>
    <row r="80" spans="1:12" s="17" customFormat="1" ht="15.75">
      <c r="A80" s="18"/>
      <c r="B80" s="19">
        <v>66</v>
      </c>
      <c r="C80" s="25"/>
      <c r="D80" s="21"/>
      <c r="E80" s="22" t="s">
        <v>163</v>
      </c>
      <c r="F80" s="21" t="s">
        <v>13</v>
      </c>
      <c r="G80" s="21" t="s">
        <v>18</v>
      </c>
      <c r="H80" s="14">
        <f t="shared" ref="H80:H153" si="26">565000/201</f>
        <v>2810.9452736318408</v>
      </c>
      <c r="I80" s="23">
        <f t="shared" si="21"/>
        <v>2248.7562189054729</v>
      </c>
      <c r="J80" s="16">
        <f t="shared" si="25"/>
        <v>2248.7562189054729</v>
      </c>
      <c r="K80" s="15">
        <f t="shared" si="24"/>
        <v>2144.2137910447764</v>
      </c>
      <c r="L80" s="97">
        <v>2144.21</v>
      </c>
    </row>
    <row r="81" spans="1:12" s="17" customFormat="1" ht="15.75">
      <c r="A81" s="18"/>
      <c r="B81" s="9">
        <v>67</v>
      </c>
      <c r="C81" s="25"/>
      <c r="D81" s="21"/>
      <c r="E81" s="22" t="s">
        <v>164</v>
      </c>
      <c r="F81" s="22" t="s">
        <v>13</v>
      </c>
      <c r="G81" s="22" t="s">
        <v>18</v>
      </c>
      <c r="H81" s="14">
        <f t="shared" si="26"/>
        <v>2810.9452736318408</v>
      </c>
      <c r="I81" s="23">
        <f t="shared" si="21"/>
        <v>2248.7562189054729</v>
      </c>
      <c r="J81" s="16">
        <f t="shared" si="25"/>
        <v>2248.7562189054729</v>
      </c>
      <c r="K81" s="15">
        <f t="shared" si="24"/>
        <v>2144.2137910447764</v>
      </c>
      <c r="L81" s="97">
        <v>2144.21</v>
      </c>
    </row>
    <row r="82" spans="1:12" s="17" customFormat="1" ht="15.75">
      <c r="A82" s="18"/>
      <c r="B82" s="19">
        <v>68</v>
      </c>
      <c r="C82" s="25"/>
      <c r="D82" s="21"/>
      <c r="E82" s="22" t="s">
        <v>165</v>
      </c>
      <c r="F82" s="22" t="s">
        <v>13</v>
      </c>
      <c r="G82" s="22" t="s">
        <v>18</v>
      </c>
      <c r="H82" s="14">
        <f t="shared" si="26"/>
        <v>2810.9452736318408</v>
      </c>
      <c r="I82" s="23">
        <f t="shared" si="21"/>
        <v>2248.7562189054729</v>
      </c>
      <c r="J82" s="16">
        <f t="shared" si="25"/>
        <v>2248.7562189054729</v>
      </c>
      <c r="K82" s="15">
        <f t="shared" si="24"/>
        <v>2144.2137910447764</v>
      </c>
      <c r="L82" s="97">
        <v>2144.21</v>
      </c>
    </row>
    <row r="83" spans="1:12" s="17" customFormat="1" ht="15.75">
      <c r="A83" s="18"/>
      <c r="B83" s="19">
        <v>69</v>
      </c>
      <c r="C83" s="25"/>
      <c r="D83" s="21"/>
      <c r="E83" s="22" t="s">
        <v>166</v>
      </c>
      <c r="F83" s="22" t="s">
        <v>13</v>
      </c>
      <c r="G83" s="22" t="s">
        <v>18</v>
      </c>
      <c r="H83" s="14">
        <f t="shared" si="26"/>
        <v>2810.9452736318408</v>
      </c>
      <c r="I83" s="23">
        <f t="shared" si="21"/>
        <v>2248.7562189054729</v>
      </c>
      <c r="J83" s="16">
        <f t="shared" si="25"/>
        <v>2248.7562189054729</v>
      </c>
      <c r="K83" s="15">
        <f t="shared" si="24"/>
        <v>2144.2137910447764</v>
      </c>
      <c r="L83" s="97">
        <v>2144.21</v>
      </c>
    </row>
    <row r="84" spans="1:12" s="17" customFormat="1" ht="15.75">
      <c r="A84" s="18"/>
      <c r="B84" s="9"/>
      <c r="C84" s="25"/>
      <c r="D84" s="21"/>
      <c r="E84" s="22" t="s">
        <v>21</v>
      </c>
      <c r="F84" s="22"/>
      <c r="G84" s="22"/>
      <c r="H84" s="14"/>
      <c r="I84" s="23"/>
      <c r="J84" s="16"/>
      <c r="K84" s="15"/>
      <c r="L84" s="97">
        <f>L83+L82+L81+L80+L79</f>
        <v>10721.05</v>
      </c>
    </row>
    <row r="85" spans="1:12" s="17" customFormat="1" ht="15.75">
      <c r="A85" s="18">
        <v>42</v>
      </c>
      <c r="B85" s="9">
        <v>70</v>
      </c>
      <c r="C85" s="25" t="s">
        <v>167</v>
      </c>
      <c r="D85" s="21" t="s">
        <v>168</v>
      </c>
      <c r="E85" s="22" t="s">
        <v>169</v>
      </c>
      <c r="F85" s="21" t="s">
        <v>20</v>
      </c>
      <c r="G85" s="21" t="s">
        <v>18</v>
      </c>
      <c r="H85" s="14">
        <f t="shared" si="26"/>
        <v>2810.9452736318408</v>
      </c>
      <c r="I85" s="23">
        <f t="shared" ref="I85" si="27">H85</f>
        <v>2810.9452736318408</v>
      </c>
      <c r="J85" s="16">
        <f t="shared" si="25"/>
        <v>2810.9452736318408</v>
      </c>
      <c r="K85" s="15">
        <f t="shared" si="24"/>
        <v>2680.26723880597</v>
      </c>
      <c r="L85" s="97">
        <v>2680.27</v>
      </c>
    </row>
    <row r="86" spans="1:12" s="17" customFormat="1" ht="15.75">
      <c r="A86" s="18">
        <v>43</v>
      </c>
      <c r="B86" s="19">
        <v>71</v>
      </c>
      <c r="C86" s="25" t="s">
        <v>170</v>
      </c>
      <c r="D86" s="21" t="s">
        <v>171</v>
      </c>
      <c r="E86" s="22" t="s">
        <v>172</v>
      </c>
      <c r="F86" s="21" t="s">
        <v>31</v>
      </c>
      <c r="G86" s="21" t="s">
        <v>18</v>
      </c>
      <c r="H86" s="14">
        <f t="shared" si="26"/>
        <v>2810.9452736318408</v>
      </c>
      <c r="I86" s="23">
        <f>H86*1.2</f>
        <v>3373.1343283582087</v>
      </c>
      <c r="J86" s="16">
        <f t="shared" si="25"/>
        <v>3373.1343283582087</v>
      </c>
      <c r="K86" s="15">
        <f t="shared" si="24"/>
        <v>3216.3206865671641</v>
      </c>
      <c r="L86" s="97">
        <v>3216.32</v>
      </c>
    </row>
    <row r="87" spans="1:12" s="17" customFormat="1" ht="15.75">
      <c r="A87" s="18">
        <v>44</v>
      </c>
      <c r="B87" s="19">
        <v>72</v>
      </c>
      <c r="C87" s="25" t="s">
        <v>173</v>
      </c>
      <c r="D87" s="21" t="s">
        <v>174</v>
      </c>
      <c r="E87" s="22" t="s">
        <v>175</v>
      </c>
      <c r="F87" s="21" t="s">
        <v>13</v>
      </c>
      <c r="G87" s="21" t="s">
        <v>18</v>
      </c>
      <c r="H87" s="14">
        <f t="shared" si="26"/>
        <v>2810.9452736318408</v>
      </c>
      <c r="I87" s="23">
        <f t="shared" si="21"/>
        <v>2248.7562189054729</v>
      </c>
      <c r="J87" s="16">
        <f t="shared" si="25"/>
        <v>2248.7562189054729</v>
      </c>
      <c r="K87" s="15">
        <f t="shared" si="24"/>
        <v>2144.2137910447764</v>
      </c>
      <c r="L87" s="97">
        <v>2144.21</v>
      </c>
    </row>
    <row r="88" spans="1:12" s="17" customFormat="1" ht="15.75">
      <c r="A88" s="18">
        <v>45</v>
      </c>
      <c r="B88" s="9">
        <v>73</v>
      </c>
      <c r="C88" s="25" t="s">
        <v>176</v>
      </c>
      <c r="D88" s="21" t="s">
        <v>177</v>
      </c>
      <c r="E88" s="22" t="s">
        <v>178</v>
      </c>
      <c r="F88" s="21" t="s">
        <v>13</v>
      </c>
      <c r="G88" s="21" t="s">
        <v>18</v>
      </c>
      <c r="H88" s="14">
        <f t="shared" si="26"/>
        <v>2810.9452736318408</v>
      </c>
      <c r="I88" s="23">
        <f t="shared" si="21"/>
        <v>2248.7562189054729</v>
      </c>
      <c r="J88" s="16">
        <f t="shared" si="25"/>
        <v>2248.7562189054729</v>
      </c>
      <c r="K88" s="15">
        <f t="shared" si="24"/>
        <v>2144.2137910447764</v>
      </c>
      <c r="L88" s="97">
        <v>2144.21</v>
      </c>
    </row>
    <row r="89" spans="1:12" s="17" customFormat="1" ht="15.75">
      <c r="A89" s="18">
        <v>46</v>
      </c>
      <c r="B89" s="19">
        <v>74</v>
      </c>
      <c r="C89" s="25" t="s">
        <v>179</v>
      </c>
      <c r="D89" s="21" t="s">
        <v>180</v>
      </c>
      <c r="E89" s="22" t="s">
        <v>181</v>
      </c>
      <c r="F89" s="21" t="s">
        <v>13</v>
      </c>
      <c r="G89" s="21" t="s">
        <v>18</v>
      </c>
      <c r="H89" s="14">
        <f t="shared" si="26"/>
        <v>2810.9452736318408</v>
      </c>
      <c r="I89" s="23">
        <f t="shared" si="21"/>
        <v>2248.7562189054729</v>
      </c>
      <c r="J89" s="16">
        <f t="shared" si="25"/>
        <v>2248.7562189054729</v>
      </c>
      <c r="K89" s="15">
        <f t="shared" si="24"/>
        <v>2144.2137910447764</v>
      </c>
      <c r="L89" s="97">
        <v>2144.21</v>
      </c>
    </row>
    <row r="90" spans="1:12" s="17" customFormat="1" ht="15.75">
      <c r="A90" s="18"/>
      <c r="B90" s="19">
        <v>75</v>
      </c>
      <c r="C90" s="25"/>
      <c r="D90" s="21"/>
      <c r="E90" s="22" t="s">
        <v>182</v>
      </c>
      <c r="F90" s="27" t="s">
        <v>20</v>
      </c>
      <c r="G90" s="21" t="s">
        <v>18</v>
      </c>
      <c r="H90" s="14">
        <f t="shared" si="26"/>
        <v>2810.9452736318408</v>
      </c>
      <c r="I90" s="23">
        <f>H90</f>
        <v>2810.9452736318408</v>
      </c>
      <c r="J90" s="16">
        <f t="shared" si="25"/>
        <v>2810.9452736318408</v>
      </c>
      <c r="K90" s="15">
        <f t="shared" si="24"/>
        <v>2680.26723880597</v>
      </c>
      <c r="L90" s="97">
        <v>2680.27</v>
      </c>
    </row>
    <row r="91" spans="1:12" s="17" customFormat="1" ht="15.75">
      <c r="A91" s="18"/>
      <c r="B91" s="9"/>
      <c r="C91" s="25"/>
      <c r="D91" s="21"/>
      <c r="E91" s="22" t="s">
        <v>21</v>
      </c>
      <c r="F91" s="27"/>
      <c r="G91" s="21"/>
      <c r="H91" s="14"/>
      <c r="I91" s="23"/>
      <c r="J91" s="16"/>
      <c r="K91" s="15"/>
      <c r="L91" s="97">
        <f>L90+L89</f>
        <v>4824.4799999999996</v>
      </c>
    </row>
    <row r="92" spans="1:12" s="17" customFormat="1" ht="15.75">
      <c r="A92" s="18">
        <v>47</v>
      </c>
      <c r="B92" s="9">
        <v>76</v>
      </c>
      <c r="C92" s="25" t="s">
        <v>183</v>
      </c>
      <c r="D92" s="21" t="s">
        <v>184</v>
      </c>
      <c r="E92" s="22" t="s">
        <v>185</v>
      </c>
      <c r="F92" s="21" t="s">
        <v>13</v>
      </c>
      <c r="G92" s="21" t="s">
        <v>18</v>
      </c>
      <c r="H92" s="14">
        <f t="shared" si="26"/>
        <v>2810.9452736318408</v>
      </c>
      <c r="I92" s="23">
        <f t="shared" ref="I92" si="28">H92*0.8</f>
        <v>2248.7562189054729</v>
      </c>
      <c r="J92" s="16">
        <f t="shared" si="25"/>
        <v>2248.7562189054729</v>
      </c>
      <c r="K92" s="15">
        <f t="shared" si="24"/>
        <v>2144.2137910447764</v>
      </c>
      <c r="L92" s="97">
        <v>2144.21</v>
      </c>
    </row>
    <row r="93" spans="1:12" s="17" customFormat="1" ht="15.75">
      <c r="A93" s="18">
        <v>48</v>
      </c>
      <c r="B93" s="19">
        <v>77</v>
      </c>
      <c r="C93" s="25" t="s">
        <v>186</v>
      </c>
      <c r="D93" s="21" t="s">
        <v>187</v>
      </c>
      <c r="E93" s="22" t="s">
        <v>188</v>
      </c>
      <c r="F93" s="21" t="s">
        <v>13</v>
      </c>
      <c r="G93" s="21" t="s">
        <v>18</v>
      </c>
      <c r="H93" s="14">
        <f t="shared" si="26"/>
        <v>2810.9452736318408</v>
      </c>
      <c r="I93" s="23">
        <f t="shared" si="21"/>
        <v>2248.7562189054729</v>
      </c>
      <c r="J93" s="16">
        <f t="shared" si="25"/>
        <v>2248.7562189054729</v>
      </c>
      <c r="K93" s="15">
        <f t="shared" si="24"/>
        <v>2144.2137910447764</v>
      </c>
      <c r="L93" s="97">
        <v>2144.21</v>
      </c>
    </row>
    <row r="94" spans="1:12" s="17" customFormat="1" ht="15.75">
      <c r="A94" s="37">
        <v>49</v>
      </c>
      <c r="B94" s="19">
        <v>78</v>
      </c>
      <c r="C94" s="104" t="s">
        <v>189</v>
      </c>
      <c r="D94" s="27" t="s">
        <v>190</v>
      </c>
      <c r="E94" s="27" t="s">
        <v>191</v>
      </c>
      <c r="F94" s="27" t="s">
        <v>13</v>
      </c>
      <c r="G94" s="27" t="s">
        <v>14</v>
      </c>
      <c r="H94" s="14">
        <f t="shared" si="26"/>
        <v>2810.9452736318408</v>
      </c>
      <c r="I94" s="36">
        <f t="shared" si="21"/>
        <v>2248.7562189054729</v>
      </c>
      <c r="J94" s="32">
        <f t="shared" ref="J94" si="29">I94*1.5</f>
        <v>3373.1343283582091</v>
      </c>
      <c r="K94" s="15">
        <f t="shared" si="24"/>
        <v>3216.3206865671646</v>
      </c>
      <c r="L94" s="98">
        <v>3216.32</v>
      </c>
    </row>
    <row r="95" spans="1:12" s="17" customFormat="1" ht="15.75">
      <c r="A95" s="18">
        <v>50</v>
      </c>
      <c r="B95" s="9">
        <v>79</v>
      </c>
      <c r="C95" s="25" t="s">
        <v>192</v>
      </c>
      <c r="D95" s="21" t="s">
        <v>193</v>
      </c>
      <c r="E95" s="22" t="s">
        <v>194</v>
      </c>
      <c r="F95" s="21" t="s">
        <v>31</v>
      </c>
      <c r="G95" s="21" t="s">
        <v>18</v>
      </c>
      <c r="H95" s="14">
        <f t="shared" si="26"/>
        <v>2810.9452736318408</v>
      </c>
      <c r="I95" s="23">
        <f>H95*1.2</f>
        <v>3373.1343283582087</v>
      </c>
      <c r="J95" s="16">
        <f t="shared" ref="J95:J98" si="30">I95</f>
        <v>3373.1343283582087</v>
      </c>
      <c r="K95" s="15">
        <f t="shared" si="24"/>
        <v>3216.3206865671641</v>
      </c>
      <c r="L95" s="97">
        <v>3216.32</v>
      </c>
    </row>
    <row r="96" spans="1:12" s="17" customFormat="1" ht="15.75">
      <c r="A96" s="18"/>
      <c r="B96" s="19">
        <v>80</v>
      </c>
      <c r="C96" s="25"/>
      <c r="D96" s="21"/>
      <c r="E96" s="22" t="s">
        <v>195</v>
      </c>
      <c r="F96" s="21" t="s">
        <v>13</v>
      </c>
      <c r="G96" s="21" t="s">
        <v>18</v>
      </c>
      <c r="H96" s="14">
        <f t="shared" si="26"/>
        <v>2810.9452736318408</v>
      </c>
      <c r="I96" s="23">
        <f t="shared" si="21"/>
        <v>2248.7562189054729</v>
      </c>
      <c r="J96" s="16">
        <f t="shared" si="30"/>
        <v>2248.7562189054729</v>
      </c>
      <c r="K96" s="15">
        <f t="shared" si="24"/>
        <v>2144.2137910447764</v>
      </c>
      <c r="L96" s="97">
        <v>2144.21</v>
      </c>
    </row>
    <row r="97" spans="1:13" s="17" customFormat="1" ht="15.75">
      <c r="A97" s="18"/>
      <c r="B97" s="19">
        <v>81</v>
      </c>
      <c r="C97" s="25"/>
      <c r="D97" s="21"/>
      <c r="E97" s="34" t="s">
        <v>196</v>
      </c>
      <c r="F97" s="21" t="s">
        <v>13</v>
      </c>
      <c r="G97" s="21" t="s">
        <v>18</v>
      </c>
      <c r="H97" s="14">
        <f t="shared" si="26"/>
        <v>2810.9452736318408</v>
      </c>
      <c r="I97" s="23">
        <f t="shared" si="21"/>
        <v>2248.7562189054729</v>
      </c>
      <c r="J97" s="16">
        <f t="shared" si="30"/>
        <v>2248.7562189054729</v>
      </c>
      <c r="K97" s="15">
        <f t="shared" si="24"/>
        <v>2144.2137910447764</v>
      </c>
      <c r="L97" s="97">
        <v>2144.21</v>
      </c>
    </row>
    <row r="98" spans="1:13" s="17" customFormat="1" ht="15.75">
      <c r="A98" s="18"/>
      <c r="B98" s="9">
        <v>82</v>
      </c>
      <c r="C98" s="25"/>
      <c r="D98" s="21"/>
      <c r="E98" s="34" t="s">
        <v>197</v>
      </c>
      <c r="F98" s="35" t="s">
        <v>13</v>
      </c>
      <c r="G98" s="39" t="s">
        <v>18</v>
      </c>
      <c r="H98" s="14">
        <f t="shared" si="26"/>
        <v>2810.9452736318408</v>
      </c>
      <c r="I98" s="36">
        <f>H98*0.8</f>
        <v>2248.7562189054729</v>
      </c>
      <c r="J98" s="32">
        <f t="shared" si="30"/>
        <v>2248.7562189054729</v>
      </c>
      <c r="K98" s="15">
        <f t="shared" si="24"/>
        <v>2144.2137910447764</v>
      </c>
      <c r="L98" s="97">
        <v>2144.21</v>
      </c>
    </row>
    <row r="99" spans="1:13" s="17" customFormat="1" ht="15.75">
      <c r="A99" s="18"/>
      <c r="B99" s="9"/>
      <c r="C99" s="25"/>
      <c r="D99" s="21"/>
      <c r="E99" s="22" t="s">
        <v>21</v>
      </c>
      <c r="F99" s="35"/>
      <c r="G99" s="39"/>
      <c r="H99" s="14"/>
      <c r="I99" s="36"/>
      <c r="J99" s="33"/>
      <c r="K99" s="15"/>
      <c r="L99" s="97">
        <f>L98+L97+L96+L95</f>
        <v>9648.9500000000007</v>
      </c>
    </row>
    <row r="100" spans="1:13" s="17" customFormat="1" ht="15.75">
      <c r="A100" s="18">
        <v>51</v>
      </c>
      <c r="B100" s="19">
        <v>83</v>
      </c>
      <c r="C100" s="25" t="s">
        <v>198</v>
      </c>
      <c r="D100" s="21" t="s">
        <v>199</v>
      </c>
      <c r="E100" s="21" t="s">
        <v>200</v>
      </c>
      <c r="F100" s="22" t="s">
        <v>20</v>
      </c>
      <c r="G100" s="21" t="s">
        <v>18</v>
      </c>
      <c r="H100" s="14">
        <f t="shared" si="26"/>
        <v>2810.9452736318408</v>
      </c>
      <c r="I100" s="23">
        <f t="shared" ref="I100" si="31">H100</f>
        <v>2810.9452736318408</v>
      </c>
      <c r="J100" s="16">
        <f>I100</f>
        <v>2810.9452736318408</v>
      </c>
      <c r="K100" s="15">
        <f t="shared" si="24"/>
        <v>2680.26723880597</v>
      </c>
      <c r="L100" s="97">
        <v>2680.27</v>
      </c>
    </row>
    <row r="101" spans="1:13" s="17" customFormat="1" ht="15.75">
      <c r="A101" s="18">
        <v>52</v>
      </c>
      <c r="B101" s="19">
        <v>84</v>
      </c>
      <c r="C101" s="26" t="s">
        <v>201</v>
      </c>
      <c r="D101" s="22" t="s">
        <v>202</v>
      </c>
      <c r="E101" s="22" t="s">
        <v>203</v>
      </c>
      <c r="F101" s="22" t="s">
        <v>13</v>
      </c>
      <c r="G101" s="24" t="s">
        <v>14</v>
      </c>
      <c r="H101" s="14">
        <f t="shared" si="26"/>
        <v>2810.9452736318408</v>
      </c>
      <c r="I101" s="23">
        <f t="shared" si="21"/>
        <v>2248.7562189054729</v>
      </c>
      <c r="J101" s="16">
        <f t="shared" si="22"/>
        <v>3373.1343283582091</v>
      </c>
      <c r="K101" s="15">
        <f t="shared" si="24"/>
        <v>3216.3206865671646</v>
      </c>
      <c r="L101" s="97">
        <v>3216.32</v>
      </c>
    </row>
    <row r="102" spans="1:13" s="17" customFormat="1" ht="15.75">
      <c r="A102" s="18">
        <v>53</v>
      </c>
      <c r="B102" s="9">
        <v>85</v>
      </c>
      <c r="C102" s="26" t="s">
        <v>204</v>
      </c>
      <c r="D102" s="22" t="s">
        <v>205</v>
      </c>
      <c r="E102" s="22" t="s">
        <v>206</v>
      </c>
      <c r="F102" s="22" t="s">
        <v>13</v>
      </c>
      <c r="G102" s="24" t="s">
        <v>14</v>
      </c>
      <c r="H102" s="14">
        <f t="shared" si="26"/>
        <v>2810.9452736318408</v>
      </c>
      <c r="I102" s="23">
        <f t="shared" si="21"/>
        <v>2248.7562189054729</v>
      </c>
      <c r="J102" s="16">
        <f t="shared" si="22"/>
        <v>3373.1343283582091</v>
      </c>
      <c r="K102" s="15">
        <f t="shared" si="24"/>
        <v>3216.3206865671646</v>
      </c>
      <c r="L102" s="97">
        <v>3216.32</v>
      </c>
    </row>
    <row r="103" spans="1:13" s="17" customFormat="1" ht="15.75">
      <c r="A103" s="18">
        <v>54</v>
      </c>
      <c r="B103" s="19">
        <v>86</v>
      </c>
      <c r="C103" s="26" t="s">
        <v>207</v>
      </c>
      <c r="D103" s="22" t="s">
        <v>208</v>
      </c>
      <c r="E103" s="22" t="s">
        <v>209</v>
      </c>
      <c r="F103" s="22" t="s">
        <v>20</v>
      </c>
      <c r="G103" s="21" t="s">
        <v>18</v>
      </c>
      <c r="H103" s="14">
        <f t="shared" si="26"/>
        <v>2810.9452736318408</v>
      </c>
      <c r="I103" s="23">
        <f t="shared" ref="I103" si="32">H103</f>
        <v>2810.9452736318408</v>
      </c>
      <c r="J103" s="16">
        <f>I103</f>
        <v>2810.9452736318408</v>
      </c>
      <c r="K103" s="15">
        <f t="shared" si="24"/>
        <v>2680.26723880597</v>
      </c>
      <c r="L103" s="97">
        <v>2680.27</v>
      </c>
    </row>
    <row r="104" spans="1:13" s="17" customFormat="1" ht="15.75">
      <c r="A104" s="18">
        <v>55</v>
      </c>
      <c r="B104" s="19">
        <v>87</v>
      </c>
      <c r="C104" s="26" t="s">
        <v>210</v>
      </c>
      <c r="D104" s="22" t="s">
        <v>211</v>
      </c>
      <c r="E104" s="22" t="s">
        <v>212</v>
      </c>
      <c r="F104" s="22" t="s">
        <v>13</v>
      </c>
      <c r="G104" s="24" t="s">
        <v>14</v>
      </c>
      <c r="H104" s="14">
        <f t="shared" si="26"/>
        <v>2810.9452736318408</v>
      </c>
      <c r="I104" s="23">
        <f t="shared" si="21"/>
        <v>2248.7562189054729</v>
      </c>
      <c r="J104" s="16">
        <f t="shared" si="22"/>
        <v>3373.1343283582091</v>
      </c>
      <c r="K104" s="15">
        <f t="shared" si="24"/>
        <v>3216.3206865671646</v>
      </c>
      <c r="L104" s="97">
        <v>3216.32</v>
      </c>
    </row>
    <row r="105" spans="1:13" s="17" customFormat="1" ht="15.75">
      <c r="A105" s="18">
        <v>56</v>
      </c>
      <c r="B105" s="9">
        <v>88</v>
      </c>
      <c r="C105" s="26" t="s">
        <v>213</v>
      </c>
      <c r="D105" s="22" t="s">
        <v>214</v>
      </c>
      <c r="E105" s="22" t="s">
        <v>215</v>
      </c>
      <c r="F105" s="22" t="s">
        <v>20</v>
      </c>
      <c r="G105" s="22" t="s">
        <v>18</v>
      </c>
      <c r="H105" s="14">
        <f t="shared" si="26"/>
        <v>2810.9452736318408</v>
      </c>
      <c r="I105" s="23">
        <f t="shared" ref="I105:I106" si="33">H105</f>
        <v>2810.9452736318408</v>
      </c>
      <c r="J105" s="16">
        <f>I105</f>
        <v>2810.9452736318408</v>
      </c>
      <c r="K105" s="15">
        <f t="shared" si="24"/>
        <v>2680.26723880597</v>
      </c>
      <c r="L105" s="97">
        <v>2680.27</v>
      </c>
    </row>
    <row r="106" spans="1:13" s="17" customFormat="1" ht="15.75">
      <c r="A106" s="18">
        <v>57</v>
      </c>
      <c r="B106" s="19">
        <v>89</v>
      </c>
      <c r="C106" s="26" t="s">
        <v>216</v>
      </c>
      <c r="D106" s="22" t="s">
        <v>217</v>
      </c>
      <c r="E106" s="22" t="s">
        <v>218</v>
      </c>
      <c r="F106" s="22" t="s">
        <v>20</v>
      </c>
      <c r="G106" s="22" t="s">
        <v>18</v>
      </c>
      <c r="H106" s="14">
        <f t="shared" si="26"/>
        <v>2810.9452736318408</v>
      </c>
      <c r="I106" s="23">
        <f t="shared" si="33"/>
        <v>2810.9452736318408</v>
      </c>
      <c r="J106" s="16">
        <f>I106</f>
        <v>2810.9452736318408</v>
      </c>
      <c r="K106" s="15">
        <f t="shared" si="24"/>
        <v>2680.26723880597</v>
      </c>
      <c r="L106" s="97">
        <v>2680.27</v>
      </c>
    </row>
    <row r="107" spans="1:13" s="17" customFormat="1" ht="15.75">
      <c r="A107" s="18">
        <v>58</v>
      </c>
      <c r="B107" s="19">
        <v>90</v>
      </c>
      <c r="C107" s="26" t="s">
        <v>219</v>
      </c>
      <c r="D107" s="22" t="s">
        <v>220</v>
      </c>
      <c r="E107" s="22" t="s">
        <v>221</v>
      </c>
      <c r="F107" s="22" t="s">
        <v>13</v>
      </c>
      <c r="G107" s="22" t="s">
        <v>18</v>
      </c>
      <c r="H107" s="14">
        <f t="shared" si="26"/>
        <v>2810.9452736318408</v>
      </c>
      <c r="I107" s="23">
        <f t="shared" si="21"/>
        <v>2248.7562189054729</v>
      </c>
      <c r="J107" s="16">
        <f>I107</f>
        <v>2248.7562189054729</v>
      </c>
      <c r="K107" s="15">
        <f t="shared" si="24"/>
        <v>2144.2137910447764</v>
      </c>
      <c r="L107" s="97">
        <v>2144.21</v>
      </c>
    </row>
    <row r="108" spans="1:13" ht="15.75">
      <c r="A108" s="18">
        <v>59</v>
      </c>
      <c r="B108" s="9">
        <v>91</v>
      </c>
      <c r="C108" s="26" t="s">
        <v>222</v>
      </c>
      <c r="D108" s="22" t="s">
        <v>223</v>
      </c>
      <c r="E108" s="22" t="s">
        <v>224</v>
      </c>
      <c r="F108" s="22" t="s">
        <v>20</v>
      </c>
      <c r="G108" s="24" t="s">
        <v>14</v>
      </c>
      <c r="H108" s="14">
        <f t="shared" si="26"/>
        <v>2810.9452736318408</v>
      </c>
      <c r="I108" s="23">
        <f t="shared" ref="I108" si="34">H108</f>
        <v>2810.9452736318408</v>
      </c>
      <c r="J108" s="16">
        <f t="shared" si="22"/>
        <v>4216.4179104477607</v>
      </c>
      <c r="K108" s="15">
        <f t="shared" si="24"/>
        <v>4020.4008582089546</v>
      </c>
      <c r="L108" s="97">
        <v>4020.4</v>
      </c>
      <c r="M108" s="38"/>
    </row>
    <row r="109" spans="1:13" s="17" customFormat="1" ht="15.75">
      <c r="A109" s="18">
        <v>60</v>
      </c>
      <c r="B109" s="19">
        <v>92</v>
      </c>
      <c r="C109" s="26" t="s">
        <v>225</v>
      </c>
      <c r="D109" s="22" t="s">
        <v>226</v>
      </c>
      <c r="E109" s="22" t="s">
        <v>227</v>
      </c>
      <c r="F109" s="22" t="s">
        <v>13</v>
      </c>
      <c r="G109" s="22" t="s">
        <v>18</v>
      </c>
      <c r="H109" s="14">
        <f t="shared" si="26"/>
        <v>2810.9452736318408</v>
      </c>
      <c r="I109" s="23">
        <f t="shared" si="21"/>
        <v>2248.7562189054729</v>
      </c>
      <c r="J109" s="16">
        <f>I109</f>
        <v>2248.7562189054729</v>
      </c>
      <c r="K109" s="15">
        <f t="shared" si="24"/>
        <v>2144.2137910447764</v>
      </c>
      <c r="L109" s="97">
        <v>2144.21</v>
      </c>
    </row>
    <row r="110" spans="1:13" s="17" customFormat="1" ht="15.75">
      <c r="A110" s="18">
        <v>61</v>
      </c>
      <c r="B110" s="19">
        <v>93</v>
      </c>
      <c r="C110" s="26" t="s">
        <v>228</v>
      </c>
      <c r="D110" s="22" t="s">
        <v>229</v>
      </c>
      <c r="E110" s="22" t="s">
        <v>230</v>
      </c>
      <c r="F110" s="22" t="s">
        <v>31</v>
      </c>
      <c r="G110" s="24" t="s">
        <v>14</v>
      </c>
      <c r="H110" s="14">
        <f t="shared" si="26"/>
        <v>2810.9452736318408</v>
      </c>
      <c r="I110" s="23">
        <f>H110*1.2</f>
        <v>3373.1343283582087</v>
      </c>
      <c r="J110" s="16">
        <f t="shared" si="22"/>
        <v>5059.7014925373132</v>
      </c>
      <c r="K110" s="15">
        <f t="shared" si="24"/>
        <v>4824.4810298507464</v>
      </c>
      <c r="L110" s="97">
        <v>4824.4799999999996</v>
      </c>
    </row>
    <row r="111" spans="1:13" s="17" customFormat="1" ht="15.75">
      <c r="A111" s="18">
        <v>62</v>
      </c>
      <c r="B111" s="9">
        <v>94</v>
      </c>
      <c r="C111" s="105" t="s">
        <v>231</v>
      </c>
      <c r="D111" s="106" t="s">
        <v>232</v>
      </c>
      <c r="E111" s="106" t="s">
        <v>233</v>
      </c>
      <c r="F111" s="22" t="s">
        <v>13</v>
      </c>
      <c r="G111" s="22" t="s">
        <v>18</v>
      </c>
      <c r="H111" s="14">
        <f t="shared" si="26"/>
        <v>2810.9452736318408</v>
      </c>
      <c r="I111" s="23">
        <f t="shared" ref="I111" si="35">H111*0.8</f>
        <v>2248.7562189054729</v>
      </c>
      <c r="J111" s="16">
        <f>I111</f>
        <v>2248.7562189054729</v>
      </c>
      <c r="K111" s="15">
        <f t="shared" si="24"/>
        <v>2144.2137910447764</v>
      </c>
      <c r="L111" s="97">
        <v>2144.21</v>
      </c>
    </row>
    <row r="112" spans="1:13" s="17" customFormat="1" ht="15.75">
      <c r="A112" s="18">
        <v>63</v>
      </c>
      <c r="B112" s="19">
        <v>95</v>
      </c>
      <c r="C112" s="21" t="s">
        <v>234</v>
      </c>
      <c r="D112" s="40" t="s">
        <v>235</v>
      </c>
      <c r="E112" s="21" t="s">
        <v>236</v>
      </c>
      <c r="F112" s="41" t="s">
        <v>31</v>
      </c>
      <c r="G112" s="42" t="s">
        <v>18</v>
      </c>
      <c r="H112" s="14">
        <f t="shared" si="26"/>
        <v>2810.9452736318408</v>
      </c>
      <c r="I112" s="36">
        <f>H112*1.2</f>
        <v>3373.1343283582087</v>
      </c>
      <c r="J112" s="32">
        <f t="shared" ref="J112" si="36">I112</f>
        <v>3373.1343283582087</v>
      </c>
      <c r="K112" s="15">
        <f t="shared" si="24"/>
        <v>3216.3206865671641</v>
      </c>
      <c r="L112" s="97">
        <v>3216.32</v>
      </c>
    </row>
    <row r="113" spans="1:12" s="17" customFormat="1" ht="15.75">
      <c r="A113" s="18">
        <v>64</v>
      </c>
      <c r="B113" s="19">
        <v>96</v>
      </c>
      <c r="C113" s="25" t="s">
        <v>237</v>
      </c>
      <c r="D113" s="21" t="s">
        <v>238</v>
      </c>
      <c r="E113" s="40" t="s">
        <v>239</v>
      </c>
      <c r="F113" s="21" t="s">
        <v>20</v>
      </c>
      <c r="G113" s="24" t="s">
        <v>14</v>
      </c>
      <c r="H113" s="14">
        <f t="shared" si="26"/>
        <v>2810.9452736318408</v>
      </c>
      <c r="I113" s="23">
        <f t="shared" ref="I113" si="37">H113</f>
        <v>2810.9452736318408</v>
      </c>
      <c r="J113" s="16">
        <f t="shared" ref="J113:J149" si="38">I113*1.5</f>
        <v>4216.4179104477607</v>
      </c>
      <c r="K113" s="15">
        <f t="shared" si="24"/>
        <v>4020.4008582089546</v>
      </c>
      <c r="L113" s="97">
        <v>4020.4</v>
      </c>
    </row>
    <row r="114" spans="1:12" s="17" customFormat="1" ht="15.75">
      <c r="A114" s="18">
        <v>65</v>
      </c>
      <c r="B114" s="9">
        <v>97</v>
      </c>
      <c r="C114" s="25" t="s">
        <v>240</v>
      </c>
      <c r="D114" s="21" t="s">
        <v>241</v>
      </c>
      <c r="E114" s="40" t="s">
        <v>242</v>
      </c>
      <c r="F114" s="21" t="s">
        <v>13</v>
      </c>
      <c r="G114" s="21" t="s">
        <v>18</v>
      </c>
      <c r="H114" s="14">
        <f t="shared" si="26"/>
        <v>2810.9452736318408</v>
      </c>
      <c r="I114" s="23">
        <f t="shared" ref="I114:I156" si="39">H114*0.8</f>
        <v>2248.7562189054729</v>
      </c>
      <c r="J114" s="16">
        <f>I114</f>
        <v>2248.7562189054729</v>
      </c>
      <c r="K114" s="15">
        <f t="shared" si="24"/>
        <v>2144.2137910447764</v>
      </c>
      <c r="L114" s="97">
        <v>2144.21</v>
      </c>
    </row>
    <row r="115" spans="1:12" s="17" customFormat="1" ht="15.75">
      <c r="A115" s="18">
        <v>66</v>
      </c>
      <c r="B115" s="19">
        <v>98</v>
      </c>
      <c r="C115" s="25" t="s">
        <v>243</v>
      </c>
      <c r="D115" s="21" t="s">
        <v>244</v>
      </c>
      <c r="E115" s="40" t="s">
        <v>245</v>
      </c>
      <c r="F115" s="27" t="s">
        <v>13</v>
      </c>
      <c r="G115" s="27" t="s">
        <v>14</v>
      </c>
      <c r="H115" s="14">
        <f t="shared" si="26"/>
        <v>2810.9452736318408</v>
      </c>
      <c r="I115" s="23">
        <f>H115*0.8</f>
        <v>2248.7562189054729</v>
      </c>
      <c r="J115" s="16">
        <f t="shared" si="38"/>
        <v>3373.1343283582091</v>
      </c>
      <c r="K115" s="15">
        <f t="shared" si="24"/>
        <v>3216.3206865671646</v>
      </c>
      <c r="L115" s="97">
        <v>3216.32</v>
      </c>
    </row>
    <row r="116" spans="1:12" s="17" customFormat="1" ht="15.75">
      <c r="A116" s="18"/>
      <c r="B116" s="19">
        <v>99</v>
      </c>
      <c r="C116" s="25"/>
      <c r="D116" s="21"/>
      <c r="E116" s="40" t="s">
        <v>246</v>
      </c>
      <c r="F116" s="43" t="s">
        <v>13</v>
      </c>
      <c r="G116" s="43" t="s">
        <v>14</v>
      </c>
      <c r="H116" s="14">
        <f t="shared" si="26"/>
        <v>2810.9452736318408</v>
      </c>
      <c r="I116" s="23">
        <f>H116*0.8</f>
        <v>2248.7562189054729</v>
      </c>
      <c r="J116" s="16">
        <f t="shared" si="38"/>
        <v>3373.1343283582091</v>
      </c>
      <c r="K116" s="15">
        <f t="shared" si="24"/>
        <v>3216.3206865671646</v>
      </c>
      <c r="L116" s="97">
        <v>3216.32</v>
      </c>
    </row>
    <row r="117" spans="1:12" s="17" customFormat="1" ht="15.75">
      <c r="A117" s="18"/>
      <c r="B117" s="9"/>
      <c r="C117" s="25"/>
      <c r="D117" s="21"/>
      <c r="E117" s="22" t="s">
        <v>21</v>
      </c>
      <c r="F117" s="43"/>
      <c r="G117" s="43"/>
      <c r="H117" s="14"/>
      <c r="I117" s="23"/>
      <c r="J117" s="16"/>
      <c r="K117" s="15"/>
      <c r="L117" s="97">
        <f>L116+L115</f>
        <v>6432.64</v>
      </c>
    </row>
    <row r="118" spans="1:12" s="17" customFormat="1" ht="15.75">
      <c r="A118" s="18">
        <v>67</v>
      </c>
      <c r="B118" s="9">
        <v>100</v>
      </c>
      <c r="C118" s="25" t="s">
        <v>247</v>
      </c>
      <c r="D118" s="21" t="s">
        <v>248</v>
      </c>
      <c r="E118" s="40" t="s">
        <v>249</v>
      </c>
      <c r="F118" s="21" t="s">
        <v>13</v>
      </c>
      <c r="G118" s="24" t="s">
        <v>14</v>
      </c>
      <c r="H118" s="14">
        <f t="shared" si="26"/>
        <v>2810.9452736318408</v>
      </c>
      <c r="I118" s="23">
        <f t="shared" si="39"/>
        <v>2248.7562189054729</v>
      </c>
      <c r="J118" s="16">
        <f t="shared" si="38"/>
        <v>3373.1343283582091</v>
      </c>
      <c r="K118" s="15">
        <f t="shared" si="24"/>
        <v>3216.3206865671646</v>
      </c>
      <c r="L118" s="97">
        <v>3216.32</v>
      </c>
    </row>
    <row r="119" spans="1:12" s="17" customFormat="1" ht="15.75">
      <c r="A119" s="18">
        <v>68</v>
      </c>
      <c r="B119" s="19">
        <v>101</v>
      </c>
      <c r="C119" s="25" t="s">
        <v>250</v>
      </c>
      <c r="D119" s="21" t="s">
        <v>251</v>
      </c>
      <c r="E119" s="40" t="s">
        <v>252</v>
      </c>
      <c r="F119" s="21" t="s">
        <v>20</v>
      </c>
      <c r="G119" s="21" t="s">
        <v>18</v>
      </c>
      <c r="H119" s="14">
        <f t="shared" si="26"/>
        <v>2810.9452736318408</v>
      </c>
      <c r="I119" s="23">
        <f t="shared" ref="I119:I120" si="40">H119</f>
        <v>2810.9452736318408</v>
      </c>
      <c r="J119" s="16">
        <f>I119</f>
        <v>2810.9452736318408</v>
      </c>
      <c r="K119" s="15">
        <f t="shared" si="24"/>
        <v>2680.26723880597</v>
      </c>
      <c r="L119" s="97">
        <v>2680.27</v>
      </c>
    </row>
    <row r="120" spans="1:12" s="17" customFormat="1" ht="15.75">
      <c r="A120" s="18"/>
      <c r="B120" s="19">
        <v>102</v>
      </c>
      <c r="C120" s="25"/>
      <c r="D120" s="21"/>
      <c r="E120" s="40" t="s">
        <v>253</v>
      </c>
      <c r="F120" s="21" t="s">
        <v>20</v>
      </c>
      <c r="G120" s="21" t="s">
        <v>18</v>
      </c>
      <c r="H120" s="14">
        <f t="shared" si="26"/>
        <v>2810.9452736318408</v>
      </c>
      <c r="I120" s="23">
        <f t="shared" si="40"/>
        <v>2810.9452736318408</v>
      </c>
      <c r="J120" s="16">
        <f>I120</f>
        <v>2810.9452736318408</v>
      </c>
      <c r="K120" s="15">
        <f t="shared" si="24"/>
        <v>2680.26723880597</v>
      </c>
      <c r="L120" s="97">
        <v>2680.27</v>
      </c>
    </row>
    <row r="121" spans="1:12" s="17" customFormat="1" ht="15.75">
      <c r="A121" s="18"/>
      <c r="B121" s="9"/>
      <c r="C121" s="25"/>
      <c r="D121" s="21"/>
      <c r="E121" s="22" t="s">
        <v>21</v>
      </c>
      <c r="F121" s="21"/>
      <c r="G121" s="21"/>
      <c r="H121" s="14"/>
      <c r="I121" s="23"/>
      <c r="J121" s="16"/>
      <c r="K121" s="15"/>
      <c r="L121" s="97">
        <f>L120+L119</f>
        <v>5360.54</v>
      </c>
    </row>
    <row r="122" spans="1:12" s="17" customFormat="1" ht="15.75">
      <c r="A122" s="18">
        <v>69</v>
      </c>
      <c r="B122" s="9">
        <v>103</v>
      </c>
      <c r="C122" s="25" t="s">
        <v>254</v>
      </c>
      <c r="D122" s="21" t="s">
        <v>255</v>
      </c>
      <c r="E122" s="40" t="s">
        <v>256</v>
      </c>
      <c r="F122" s="21" t="s">
        <v>13</v>
      </c>
      <c r="G122" s="24" t="s">
        <v>14</v>
      </c>
      <c r="H122" s="14">
        <f t="shared" si="26"/>
        <v>2810.9452736318408</v>
      </c>
      <c r="I122" s="23">
        <f t="shared" si="39"/>
        <v>2248.7562189054729</v>
      </c>
      <c r="J122" s="16">
        <f t="shared" si="38"/>
        <v>3373.1343283582091</v>
      </c>
      <c r="K122" s="15">
        <f t="shared" si="24"/>
        <v>3216.3206865671646</v>
      </c>
      <c r="L122" s="97">
        <v>3216.32</v>
      </c>
    </row>
    <row r="123" spans="1:12" s="17" customFormat="1" ht="15.75">
      <c r="A123" s="18">
        <v>70</v>
      </c>
      <c r="B123" s="19">
        <v>104</v>
      </c>
      <c r="C123" s="25" t="s">
        <v>257</v>
      </c>
      <c r="D123" s="21" t="s">
        <v>258</v>
      </c>
      <c r="E123" s="40" t="s">
        <v>259</v>
      </c>
      <c r="F123" s="21" t="s">
        <v>13</v>
      </c>
      <c r="G123" s="21" t="s">
        <v>18</v>
      </c>
      <c r="H123" s="14">
        <f t="shared" si="26"/>
        <v>2810.9452736318408</v>
      </c>
      <c r="I123" s="23">
        <f t="shared" si="39"/>
        <v>2248.7562189054729</v>
      </c>
      <c r="J123" s="16">
        <f>I123</f>
        <v>2248.7562189054729</v>
      </c>
      <c r="K123" s="15">
        <f t="shared" si="24"/>
        <v>2144.2137910447764</v>
      </c>
      <c r="L123" s="97">
        <v>2144.21</v>
      </c>
    </row>
    <row r="124" spans="1:12" s="17" customFormat="1" ht="15.75">
      <c r="A124" s="18">
        <v>71</v>
      </c>
      <c r="B124" s="19">
        <v>105</v>
      </c>
      <c r="C124" s="25" t="s">
        <v>260</v>
      </c>
      <c r="D124" s="21" t="s">
        <v>261</v>
      </c>
      <c r="E124" s="40" t="s">
        <v>262</v>
      </c>
      <c r="F124" s="21" t="s">
        <v>13</v>
      </c>
      <c r="G124" s="24" t="s">
        <v>14</v>
      </c>
      <c r="H124" s="14">
        <f t="shared" si="26"/>
        <v>2810.9452736318408</v>
      </c>
      <c r="I124" s="23">
        <f t="shared" si="39"/>
        <v>2248.7562189054729</v>
      </c>
      <c r="J124" s="16">
        <f t="shared" si="38"/>
        <v>3373.1343283582091</v>
      </c>
      <c r="K124" s="15">
        <f t="shared" si="24"/>
        <v>3216.3206865671646</v>
      </c>
      <c r="L124" s="97">
        <v>3216.32</v>
      </c>
    </row>
    <row r="125" spans="1:12" s="17" customFormat="1" ht="15.75">
      <c r="A125" s="18"/>
      <c r="B125" s="9">
        <v>106</v>
      </c>
      <c r="C125" s="25"/>
      <c r="D125" s="21"/>
      <c r="E125" s="40" t="s">
        <v>263</v>
      </c>
      <c r="F125" s="21" t="s">
        <v>13</v>
      </c>
      <c r="G125" s="24" t="s">
        <v>14</v>
      </c>
      <c r="H125" s="14">
        <f t="shared" si="26"/>
        <v>2810.9452736318408</v>
      </c>
      <c r="I125" s="23">
        <f t="shared" si="39"/>
        <v>2248.7562189054729</v>
      </c>
      <c r="J125" s="16">
        <f t="shared" si="38"/>
        <v>3373.1343283582091</v>
      </c>
      <c r="K125" s="15">
        <f t="shared" si="24"/>
        <v>3216.3206865671646</v>
      </c>
      <c r="L125" s="97">
        <v>3216.32</v>
      </c>
    </row>
    <row r="126" spans="1:12" s="17" customFormat="1" ht="15.75">
      <c r="A126" s="18"/>
      <c r="B126" s="19">
        <v>107</v>
      </c>
      <c r="C126" s="25"/>
      <c r="D126" s="21"/>
      <c r="E126" s="40" t="s">
        <v>264</v>
      </c>
      <c r="F126" s="21" t="s">
        <v>13</v>
      </c>
      <c r="G126" s="24" t="s">
        <v>14</v>
      </c>
      <c r="H126" s="14">
        <f t="shared" si="26"/>
        <v>2810.9452736318408</v>
      </c>
      <c r="I126" s="23">
        <f t="shared" si="39"/>
        <v>2248.7562189054729</v>
      </c>
      <c r="J126" s="16">
        <f t="shared" si="38"/>
        <v>3373.1343283582091</v>
      </c>
      <c r="K126" s="15">
        <f t="shared" si="24"/>
        <v>3216.3206865671646</v>
      </c>
      <c r="L126" s="97">
        <v>3216.32</v>
      </c>
    </row>
    <row r="127" spans="1:12" s="17" customFormat="1" ht="15.75">
      <c r="A127" s="18"/>
      <c r="B127" s="19">
        <v>108</v>
      </c>
      <c r="C127" s="25"/>
      <c r="D127" s="21"/>
      <c r="E127" s="40" t="s">
        <v>265</v>
      </c>
      <c r="F127" s="21" t="s">
        <v>13</v>
      </c>
      <c r="G127" s="21" t="s">
        <v>18</v>
      </c>
      <c r="H127" s="14">
        <f t="shared" si="26"/>
        <v>2810.9452736318408</v>
      </c>
      <c r="I127" s="23">
        <f t="shared" si="39"/>
        <v>2248.7562189054729</v>
      </c>
      <c r="J127" s="16">
        <f>I127</f>
        <v>2248.7562189054729</v>
      </c>
      <c r="K127" s="15">
        <f t="shared" si="24"/>
        <v>2144.2137910447764</v>
      </c>
      <c r="L127" s="97">
        <v>2144.21</v>
      </c>
    </row>
    <row r="128" spans="1:12" s="17" customFormat="1" ht="15.75">
      <c r="A128" s="18"/>
      <c r="B128" s="9"/>
      <c r="C128" s="25"/>
      <c r="D128" s="21"/>
      <c r="E128" s="22" t="s">
        <v>21</v>
      </c>
      <c r="F128" s="21"/>
      <c r="G128" s="21"/>
      <c r="H128" s="14"/>
      <c r="I128" s="23"/>
      <c r="J128" s="16"/>
      <c r="K128" s="15"/>
      <c r="L128" s="97">
        <f>L127+L126+L125+L124</f>
        <v>11793.17</v>
      </c>
    </row>
    <row r="129" spans="1:12" s="17" customFormat="1" ht="15.75">
      <c r="A129" s="18">
        <v>72</v>
      </c>
      <c r="B129" s="9">
        <v>109</v>
      </c>
      <c r="C129" s="25" t="s">
        <v>266</v>
      </c>
      <c r="D129" s="21" t="s">
        <v>267</v>
      </c>
      <c r="E129" s="40" t="s">
        <v>268</v>
      </c>
      <c r="F129" s="21" t="s">
        <v>31</v>
      </c>
      <c r="G129" s="21" t="s">
        <v>18</v>
      </c>
      <c r="H129" s="14">
        <f t="shared" si="26"/>
        <v>2810.9452736318408</v>
      </c>
      <c r="I129" s="23">
        <f>H129*1.2</f>
        <v>3373.1343283582087</v>
      </c>
      <c r="J129" s="16">
        <f>I129</f>
        <v>3373.1343283582087</v>
      </c>
      <c r="K129" s="15">
        <f t="shared" si="24"/>
        <v>3216.3206865671641</v>
      </c>
      <c r="L129" s="97">
        <v>3216.32</v>
      </c>
    </row>
    <row r="130" spans="1:12" s="17" customFormat="1" ht="15.75">
      <c r="A130" s="18"/>
      <c r="B130" s="19">
        <v>110</v>
      </c>
      <c r="C130" s="25"/>
      <c r="D130" s="21"/>
      <c r="E130" s="40" t="s">
        <v>269</v>
      </c>
      <c r="F130" s="43" t="s">
        <v>20</v>
      </c>
      <c r="G130" s="21" t="s">
        <v>18</v>
      </c>
      <c r="H130" s="14">
        <f t="shared" si="26"/>
        <v>2810.9452736318408</v>
      </c>
      <c r="I130" s="23">
        <f>H130</f>
        <v>2810.9452736318408</v>
      </c>
      <c r="J130" s="16">
        <f>I130</f>
        <v>2810.9452736318408</v>
      </c>
      <c r="K130" s="15">
        <f t="shared" si="24"/>
        <v>2680.26723880597</v>
      </c>
      <c r="L130" s="97">
        <v>2680.27</v>
      </c>
    </row>
    <row r="131" spans="1:12" s="17" customFormat="1" ht="15.75">
      <c r="A131" s="18"/>
      <c r="B131" s="19"/>
      <c r="C131" s="25"/>
      <c r="D131" s="21"/>
      <c r="E131" s="22" t="s">
        <v>21</v>
      </c>
      <c r="F131" s="43"/>
      <c r="G131" s="21"/>
      <c r="H131" s="14"/>
      <c r="I131" s="23"/>
      <c r="J131" s="16"/>
      <c r="K131" s="15"/>
      <c r="L131" s="97">
        <f>L130+L129</f>
        <v>5896.59</v>
      </c>
    </row>
    <row r="132" spans="1:12" s="17" customFormat="1" ht="15.75">
      <c r="A132" s="18">
        <v>73</v>
      </c>
      <c r="B132" s="19">
        <v>111</v>
      </c>
      <c r="C132" s="25" t="s">
        <v>270</v>
      </c>
      <c r="D132" s="21" t="s">
        <v>271</v>
      </c>
      <c r="E132" s="40" t="s">
        <v>272</v>
      </c>
      <c r="F132" s="27" t="s">
        <v>20</v>
      </c>
      <c r="G132" s="24" t="s">
        <v>14</v>
      </c>
      <c r="H132" s="14">
        <f t="shared" si="26"/>
        <v>2810.9452736318408</v>
      </c>
      <c r="I132" s="23">
        <f>H132</f>
        <v>2810.9452736318408</v>
      </c>
      <c r="J132" s="16">
        <f t="shared" si="38"/>
        <v>4216.4179104477607</v>
      </c>
      <c r="K132" s="15">
        <f t="shared" si="24"/>
        <v>4020.4008582089546</v>
      </c>
      <c r="L132" s="97">
        <v>4020.4</v>
      </c>
    </row>
    <row r="133" spans="1:12" s="17" customFormat="1" ht="15.75">
      <c r="A133" s="18">
        <v>74</v>
      </c>
      <c r="B133" s="9">
        <v>112</v>
      </c>
      <c r="C133" s="25" t="s">
        <v>273</v>
      </c>
      <c r="D133" s="21" t="s">
        <v>274</v>
      </c>
      <c r="E133" s="40" t="s">
        <v>275</v>
      </c>
      <c r="F133" s="22" t="s">
        <v>20</v>
      </c>
      <c r="G133" s="21" t="s">
        <v>18</v>
      </c>
      <c r="H133" s="14">
        <f t="shared" si="26"/>
        <v>2810.9452736318408</v>
      </c>
      <c r="I133" s="23">
        <f t="shared" ref="I133" si="41">H133</f>
        <v>2810.9452736318408</v>
      </c>
      <c r="J133" s="16">
        <f>I133</f>
        <v>2810.9452736318408</v>
      </c>
      <c r="K133" s="15">
        <f t="shared" si="24"/>
        <v>2680.26723880597</v>
      </c>
      <c r="L133" s="97">
        <v>2680.27</v>
      </c>
    </row>
    <row r="134" spans="1:12" s="17" customFormat="1" ht="15.75">
      <c r="A134" s="18">
        <v>75</v>
      </c>
      <c r="B134" s="19">
        <v>113</v>
      </c>
      <c r="C134" s="25" t="s">
        <v>276</v>
      </c>
      <c r="D134" s="21" t="s">
        <v>277</v>
      </c>
      <c r="E134" s="40" t="s">
        <v>278</v>
      </c>
      <c r="F134" s="21" t="s">
        <v>31</v>
      </c>
      <c r="G134" s="21" t="s">
        <v>18</v>
      </c>
      <c r="H134" s="14">
        <f t="shared" si="26"/>
        <v>2810.9452736318408</v>
      </c>
      <c r="I134" s="23">
        <f>H134*1.2</f>
        <v>3373.1343283582087</v>
      </c>
      <c r="J134" s="16">
        <f>I134</f>
        <v>3373.1343283582087</v>
      </c>
      <c r="K134" s="15">
        <f t="shared" ref="K134:K197" si="42">J134*0.953511</f>
        <v>3216.3206865671641</v>
      </c>
      <c r="L134" s="97">
        <v>3216.32</v>
      </c>
    </row>
    <row r="135" spans="1:12" s="17" customFormat="1" ht="15.75">
      <c r="A135" s="18">
        <v>76</v>
      </c>
      <c r="B135" s="19">
        <v>114</v>
      </c>
      <c r="C135" s="44" t="s">
        <v>279</v>
      </c>
      <c r="D135" s="27" t="s">
        <v>280</v>
      </c>
      <c r="E135" s="27" t="s">
        <v>281</v>
      </c>
      <c r="F135" s="27" t="s">
        <v>13</v>
      </c>
      <c r="G135" s="27" t="s">
        <v>18</v>
      </c>
      <c r="H135" s="14">
        <f t="shared" si="26"/>
        <v>2810.9452736318408</v>
      </c>
      <c r="I135" s="23">
        <f t="shared" si="39"/>
        <v>2248.7562189054729</v>
      </c>
      <c r="J135" s="16">
        <f t="shared" ref="J135:J148" si="43">I135</f>
        <v>2248.7562189054729</v>
      </c>
      <c r="K135" s="15">
        <f t="shared" si="42"/>
        <v>2144.2137910447764</v>
      </c>
      <c r="L135" s="97">
        <v>2144.21</v>
      </c>
    </row>
    <row r="136" spans="1:12" s="17" customFormat="1" ht="15.75">
      <c r="A136" s="18"/>
      <c r="B136" s="9">
        <v>115</v>
      </c>
      <c r="C136" s="44"/>
      <c r="D136" s="27"/>
      <c r="E136" s="27" t="s">
        <v>282</v>
      </c>
      <c r="F136" s="27" t="s">
        <v>13</v>
      </c>
      <c r="G136" s="27" t="s">
        <v>18</v>
      </c>
      <c r="H136" s="14">
        <f t="shared" si="26"/>
        <v>2810.9452736318408</v>
      </c>
      <c r="I136" s="23">
        <f t="shared" si="39"/>
        <v>2248.7562189054729</v>
      </c>
      <c r="J136" s="16">
        <f t="shared" si="43"/>
        <v>2248.7562189054729</v>
      </c>
      <c r="K136" s="15">
        <f t="shared" si="42"/>
        <v>2144.2137910447764</v>
      </c>
      <c r="L136" s="97">
        <v>2144.21</v>
      </c>
    </row>
    <row r="137" spans="1:12" s="17" customFormat="1" ht="15.75">
      <c r="A137" s="18"/>
      <c r="B137" s="19">
        <v>116</v>
      </c>
      <c r="C137" s="44"/>
      <c r="D137" s="27"/>
      <c r="E137" s="27" t="s">
        <v>283</v>
      </c>
      <c r="F137" s="27" t="s">
        <v>13</v>
      </c>
      <c r="G137" s="27" t="s">
        <v>18</v>
      </c>
      <c r="H137" s="14">
        <f t="shared" si="26"/>
        <v>2810.9452736318408</v>
      </c>
      <c r="I137" s="23">
        <f t="shared" si="39"/>
        <v>2248.7562189054729</v>
      </c>
      <c r="J137" s="16">
        <f t="shared" si="43"/>
        <v>2248.7562189054729</v>
      </c>
      <c r="K137" s="15">
        <f t="shared" si="42"/>
        <v>2144.2137910447764</v>
      </c>
      <c r="L137" s="97">
        <v>2144.21</v>
      </c>
    </row>
    <row r="138" spans="1:12" s="17" customFormat="1" ht="15.75">
      <c r="A138" s="18"/>
      <c r="B138" s="19"/>
      <c r="C138" s="44"/>
      <c r="D138" s="27"/>
      <c r="E138" s="22" t="s">
        <v>21</v>
      </c>
      <c r="F138" s="27"/>
      <c r="G138" s="27"/>
      <c r="H138" s="14"/>
      <c r="I138" s="23"/>
      <c r="J138" s="16"/>
      <c r="K138" s="15"/>
      <c r="L138" s="97">
        <f>L137+L136+L135</f>
        <v>6432.63</v>
      </c>
    </row>
    <row r="139" spans="1:12" s="17" customFormat="1" ht="15.75">
      <c r="A139" s="18">
        <v>77</v>
      </c>
      <c r="B139" s="19">
        <v>117</v>
      </c>
      <c r="C139" s="44" t="s">
        <v>284</v>
      </c>
      <c r="D139" s="27" t="s">
        <v>285</v>
      </c>
      <c r="E139" s="27" t="s">
        <v>286</v>
      </c>
      <c r="F139" s="27" t="s">
        <v>13</v>
      </c>
      <c r="G139" s="27" t="s">
        <v>18</v>
      </c>
      <c r="H139" s="14">
        <f t="shared" si="26"/>
        <v>2810.9452736318408</v>
      </c>
      <c r="I139" s="23">
        <f t="shared" si="39"/>
        <v>2248.7562189054729</v>
      </c>
      <c r="J139" s="16">
        <f t="shared" si="43"/>
        <v>2248.7562189054729</v>
      </c>
      <c r="K139" s="15">
        <f t="shared" si="42"/>
        <v>2144.2137910447764</v>
      </c>
      <c r="L139" s="97">
        <v>2144.21</v>
      </c>
    </row>
    <row r="140" spans="1:12" s="17" customFormat="1" ht="15.75">
      <c r="A140" s="18"/>
      <c r="B140" s="9">
        <v>118</v>
      </c>
      <c r="C140" s="44"/>
      <c r="D140" s="27"/>
      <c r="E140" s="27" t="s">
        <v>287</v>
      </c>
      <c r="F140" s="45" t="s">
        <v>20</v>
      </c>
      <c r="G140" s="27" t="s">
        <v>18</v>
      </c>
      <c r="H140" s="14">
        <f t="shared" si="26"/>
        <v>2810.9452736318408</v>
      </c>
      <c r="I140" s="23">
        <f>H140</f>
        <v>2810.9452736318408</v>
      </c>
      <c r="J140" s="16">
        <f t="shared" si="43"/>
        <v>2810.9452736318408</v>
      </c>
      <c r="K140" s="15">
        <f t="shared" si="42"/>
        <v>2680.26723880597</v>
      </c>
      <c r="L140" s="97">
        <v>2680.27</v>
      </c>
    </row>
    <row r="141" spans="1:12" s="17" customFormat="1" ht="15.75">
      <c r="A141" s="18"/>
      <c r="B141" s="19">
        <v>119</v>
      </c>
      <c r="C141" s="44"/>
      <c r="D141" s="27"/>
      <c r="E141" s="106" t="s">
        <v>288</v>
      </c>
      <c r="F141" s="35" t="s">
        <v>13</v>
      </c>
      <c r="G141" s="30" t="s">
        <v>18</v>
      </c>
      <c r="H141" s="14">
        <f t="shared" si="26"/>
        <v>2810.9452736318408</v>
      </c>
      <c r="I141" s="36">
        <f>H141*0.8</f>
        <v>2248.7562189054729</v>
      </c>
      <c r="J141" s="32">
        <f t="shared" si="43"/>
        <v>2248.7562189054729</v>
      </c>
      <c r="K141" s="15">
        <f t="shared" si="42"/>
        <v>2144.2137910447764</v>
      </c>
      <c r="L141" s="97">
        <v>2144.21</v>
      </c>
    </row>
    <row r="142" spans="1:12" s="17" customFormat="1" ht="15.75">
      <c r="A142" s="18"/>
      <c r="B142" s="19"/>
      <c r="C142" s="44"/>
      <c r="D142" s="27"/>
      <c r="E142" s="22" t="s">
        <v>21</v>
      </c>
      <c r="F142" s="35"/>
      <c r="G142" s="30"/>
      <c r="H142" s="14"/>
      <c r="I142" s="36"/>
      <c r="J142" s="33"/>
      <c r="K142" s="15"/>
      <c r="L142" s="97">
        <f>L141+L140+L139</f>
        <v>6968.69</v>
      </c>
    </row>
    <row r="143" spans="1:12" s="17" customFormat="1" ht="15.75">
      <c r="A143" s="18">
        <v>78</v>
      </c>
      <c r="B143" s="19">
        <v>120</v>
      </c>
      <c r="C143" s="44" t="s">
        <v>289</v>
      </c>
      <c r="D143" s="27" t="s">
        <v>290</v>
      </c>
      <c r="E143" s="27" t="s">
        <v>291</v>
      </c>
      <c r="F143" s="27" t="s">
        <v>13</v>
      </c>
      <c r="G143" s="27" t="s">
        <v>18</v>
      </c>
      <c r="H143" s="14">
        <f t="shared" si="26"/>
        <v>2810.9452736318408</v>
      </c>
      <c r="I143" s="23">
        <f t="shared" si="39"/>
        <v>2248.7562189054729</v>
      </c>
      <c r="J143" s="16">
        <f t="shared" si="43"/>
        <v>2248.7562189054729</v>
      </c>
      <c r="K143" s="15">
        <f t="shared" si="42"/>
        <v>2144.2137910447764</v>
      </c>
      <c r="L143" s="97">
        <v>2144.21</v>
      </c>
    </row>
    <row r="144" spans="1:12" s="17" customFormat="1" ht="15.75">
      <c r="A144" s="18">
        <v>79</v>
      </c>
      <c r="B144" s="9">
        <v>121</v>
      </c>
      <c r="C144" s="44" t="s">
        <v>292</v>
      </c>
      <c r="D144" s="27" t="s">
        <v>293</v>
      </c>
      <c r="E144" s="27" t="s">
        <v>294</v>
      </c>
      <c r="F144" s="27" t="s">
        <v>20</v>
      </c>
      <c r="G144" s="27" t="s">
        <v>18</v>
      </c>
      <c r="H144" s="14">
        <f t="shared" si="26"/>
        <v>2810.9452736318408</v>
      </c>
      <c r="I144" s="23">
        <f t="shared" ref="I144" si="44">H144</f>
        <v>2810.9452736318408</v>
      </c>
      <c r="J144" s="16">
        <f t="shared" si="43"/>
        <v>2810.9452736318408</v>
      </c>
      <c r="K144" s="15">
        <f t="shared" si="42"/>
        <v>2680.26723880597</v>
      </c>
      <c r="L144" s="97">
        <v>2680.27</v>
      </c>
    </row>
    <row r="145" spans="1:12" s="17" customFormat="1" ht="15.75">
      <c r="A145" s="18"/>
      <c r="B145" s="19">
        <v>122</v>
      </c>
      <c r="C145" s="44"/>
      <c r="D145" s="27"/>
      <c r="E145" s="27" t="s">
        <v>295</v>
      </c>
      <c r="F145" s="27" t="s">
        <v>13</v>
      </c>
      <c r="G145" s="27" t="s">
        <v>18</v>
      </c>
      <c r="H145" s="14">
        <f t="shared" si="26"/>
        <v>2810.9452736318408</v>
      </c>
      <c r="I145" s="23">
        <f t="shared" si="39"/>
        <v>2248.7562189054729</v>
      </c>
      <c r="J145" s="16">
        <f t="shared" si="43"/>
        <v>2248.7562189054729</v>
      </c>
      <c r="K145" s="15">
        <f t="shared" si="42"/>
        <v>2144.2137910447764</v>
      </c>
      <c r="L145" s="97">
        <v>2144.21</v>
      </c>
    </row>
    <row r="146" spans="1:12" s="17" customFormat="1" ht="15.75">
      <c r="A146" s="18"/>
      <c r="B146" s="19"/>
      <c r="C146" s="44"/>
      <c r="D146" s="27"/>
      <c r="E146" s="22" t="s">
        <v>21</v>
      </c>
      <c r="F146" s="27"/>
      <c r="G146" s="27"/>
      <c r="H146" s="14"/>
      <c r="I146" s="23"/>
      <c r="J146" s="16"/>
      <c r="K146" s="15"/>
      <c r="L146" s="97">
        <f>L145+L144</f>
        <v>4824.4799999999996</v>
      </c>
    </row>
    <row r="147" spans="1:12" s="17" customFormat="1" ht="15.75">
      <c r="A147" s="18">
        <v>80</v>
      </c>
      <c r="B147" s="19">
        <v>123</v>
      </c>
      <c r="C147" s="44" t="s">
        <v>296</v>
      </c>
      <c r="D147" s="27" t="s">
        <v>297</v>
      </c>
      <c r="E147" s="27" t="s">
        <v>298</v>
      </c>
      <c r="F147" s="27" t="s">
        <v>13</v>
      </c>
      <c r="G147" s="27" t="s">
        <v>18</v>
      </c>
      <c r="H147" s="14">
        <f t="shared" si="26"/>
        <v>2810.9452736318408</v>
      </c>
      <c r="I147" s="23">
        <f t="shared" si="39"/>
        <v>2248.7562189054729</v>
      </c>
      <c r="J147" s="16">
        <f t="shared" si="43"/>
        <v>2248.7562189054729</v>
      </c>
      <c r="K147" s="15">
        <f t="shared" si="42"/>
        <v>2144.2137910447764</v>
      </c>
      <c r="L147" s="97">
        <v>2144.21</v>
      </c>
    </row>
    <row r="148" spans="1:12" s="17" customFormat="1" ht="15.75">
      <c r="A148" s="18">
        <v>81</v>
      </c>
      <c r="B148" s="9">
        <v>124</v>
      </c>
      <c r="C148" s="44" t="s">
        <v>299</v>
      </c>
      <c r="D148" s="27" t="s">
        <v>300</v>
      </c>
      <c r="E148" s="27" t="s">
        <v>301</v>
      </c>
      <c r="F148" s="27" t="s">
        <v>13</v>
      </c>
      <c r="G148" s="27" t="s">
        <v>18</v>
      </c>
      <c r="H148" s="14">
        <f t="shared" si="26"/>
        <v>2810.9452736318408</v>
      </c>
      <c r="I148" s="23">
        <f t="shared" si="39"/>
        <v>2248.7562189054729</v>
      </c>
      <c r="J148" s="16">
        <f t="shared" si="43"/>
        <v>2248.7562189054729</v>
      </c>
      <c r="K148" s="15">
        <f t="shared" si="42"/>
        <v>2144.2137910447764</v>
      </c>
      <c r="L148" s="97">
        <v>2144.21</v>
      </c>
    </row>
    <row r="149" spans="1:12" s="17" customFormat="1" ht="15.75">
      <c r="A149" s="18">
        <v>82</v>
      </c>
      <c r="B149" s="19">
        <v>125</v>
      </c>
      <c r="C149" s="44" t="s">
        <v>302</v>
      </c>
      <c r="D149" s="27" t="s">
        <v>303</v>
      </c>
      <c r="E149" s="27" t="s">
        <v>304</v>
      </c>
      <c r="F149" s="27" t="s">
        <v>13</v>
      </c>
      <c r="G149" s="24" t="s">
        <v>14</v>
      </c>
      <c r="H149" s="14">
        <f t="shared" si="26"/>
        <v>2810.9452736318408</v>
      </c>
      <c r="I149" s="23">
        <f t="shared" si="39"/>
        <v>2248.7562189054729</v>
      </c>
      <c r="J149" s="16">
        <f t="shared" si="38"/>
        <v>3373.1343283582091</v>
      </c>
      <c r="K149" s="15">
        <f t="shared" si="42"/>
        <v>3216.3206865671646</v>
      </c>
      <c r="L149" s="97">
        <v>3216.32</v>
      </c>
    </row>
    <row r="150" spans="1:12" s="17" customFormat="1" ht="15.75">
      <c r="A150" s="18">
        <v>83</v>
      </c>
      <c r="B150" s="19">
        <v>126</v>
      </c>
      <c r="C150" s="44" t="s">
        <v>305</v>
      </c>
      <c r="D150" s="27" t="s">
        <v>306</v>
      </c>
      <c r="E150" s="27" t="s">
        <v>307</v>
      </c>
      <c r="F150" s="27" t="s">
        <v>13</v>
      </c>
      <c r="G150" s="27" t="s">
        <v>18</v>
      </c>
      <c r="H150" s="14">
        <f t="shared" si="26"/>
        <v>2810.9452736318408</v>
      </c>
      <c r="I150" s="23">
        <f t="shared" si="39"/>
        <v>2248.7562189054729</v>
      </c>
      <c r="J150" s="16">
        <f t="shared" ref="J150:J159" si="45">I150</f>
        <v>2248.7562189054729</v>
      </c>
      <c r="K150" s="15">
        <f t="shared" si="42"/>
        <v>2144.2137910447764</v>
      </c>
      <c r="L150" s="97">
        <v>2144.21</v>
      </c>
    </row>
    <row r="151" spans="1:12" s="17" customFormat="1" ht="15.75">
      <c r="A151" s="18">
        <v>84</v>
      </c>
      <c r="B151" s="9">
        <v>127</v>
      </c>
      <c r="C151" s="44" t="s">
        <v>308</v>
      </c>
      <c r="D151" s="27" t="s">
        <v>309</v>
      </c>
      <c r="E151" s="27" t="s">
        <v>310</v>
      </c>
      <c r="F151" s="27" t="s">
        <v>13</v>
      </c>
      <c r="G151" s="27" t="s">
        <v>18</v>
      </c>
      <c r="H151" s="14">
        <f t="shared" si="26"/>
        <v>2810.9452736318408</v>
      </c>
      <c r="I151" s="23">
        <f t="shared" si="39"/>
        <v>2248.7562189054729</v>
      </c>
      <c r="J151" s="16">
        <f t="shared" si="45"/>
        <v>2248.7562189054729</v>
      </c>
      <c r="K151" s="15">
        <f t="shared" si="42"/>
        <v>2144.2137910447764</v>
      </c>
      <c r="L151" s="97">
        <v>2144.21</v>
      </c>
    </row>
    <row r="152" spans="1:12" s="17" customFormat="1" ht="15.75">
      <c r="A152" s="18">
        <v>85</v>
      </c>
      <c r="B152" s="19">
        <v>128</v>
      </c>
      <c r="C152" s="44" t="s">
        <v>311</v>
      </c>
      <c r="D152" s="27" t="s">
        <v>312</v>
      </c>
      <c r="E152" s="27" t="s">
        <v>313</v>
      </c>
      <c r="F152" s="27" t="s">
        <v>20</v>
      </c>
      <c r="G152" s="27" t="s">
        <v>18</v>
      </c>
      <c r="H152" s="14">
        <f t="shared" si="26"/>
        <v>2810.9452736318408</v>
      </c>
      <c r="I152" s="23">
        <f t="shared" ref="I152" si="46">H152</f>
        <v>2810.9452736318408</v>
      </c>
      <c r="J152" s="16">
        <f t="shared" si="45"/>
        <v>2810.9452736318408</v>
      </c>
      <c r="K152" s="15">
        <f t="shared" si="42"/>
        <v>2680.26723880597</v>
      </c>
      <c r="L152" s="97">
        <v>2680.27</v>
      </c>
    </row>
    <row r="153" spans="1:12" s="17" customFormat="1" ht="15.75">
      <c r="A153" s="18">
        <v>86</v>
      </c>
      <c r="B153" s="19">
        <v>129</v>
      </c>
      <c r="C153" s="44" t="s">
        <v>314</v>
      </c>
      <c r="D153" s="27" t="s">
        <v>315</v>
      </c>
      <c r="E153" s="27" t="s">
        <v>316</v>
      </c>
      <c r="F153" s="43" t="s">
        <v>31</v>
      </c>
      <c r="G153" s="27" t="s">
        <v>18</v>
      </c>
      <c r="H153" s="14">
        <f t="shared" si="26"/>
        <v>2810.9452736318408</v>
      </c>
      <c r="I153" s="23">
        <f>H153*1.2</f>
        <v>3373.1343283582087</v>
      </c>
      <c r="J153" s="16">
        <f t="shared" si="45"/>
        <v>3373.1343283582087</v>
      </c>
      <c r="K153" s="15">
        <f t="shared" si="42"/>
        <v>3216.3206865671641</v>
      </c>
      <c r="L153" s="97">
        <v>3216.32</v>
      </c>
    </row>
    <row r="154" spans="1:12" s="17" customFormat="1" ht="15.75">
      <c r="A154" s="18"/>
      <c r="B154" s="9">
        <v>130</v>
      </c>
      <c r="C154" s="44"/>
      <c r="D154" s="27"/>
      <c r="E154" s="107" t="s">
        <v>317</v>
      </c>
      <c r="F154" s="27" t="s">
        <v>13</v>
      </c>
      <c r="G154" s="27" t="s">
        <v>18</v>
      </c>
      <c r="H154" s="14">
        <f t="shared" ref="H154:H228" si="47">565000/201</f>
        <v>2810.9452736318408</v>
      </c>
      <c r="I154" s="23">
        <f>H154*0.8</f>
        <v>2248.7562189054729</v>
      </c>
      <c r="J154" s="16">
        <f t="shared" si="45"/>
        <v>2248.7562189054729</v>
      </c>
      <c r="K154" s="15">
        <f t="shared" si="42"/>
        <v>2144.2137910447764</v>
      </c>
      <c r="L154" s="97">
        <v>2144.21</v>
      </c>
    </row>
    <row r="155" spans="1:12" s="17" customFormat="1" ht="15.75">
      <c r="A155" s="18"/>
      <c r="B155" s="19">
        <v>131</v>
      </c>
      <c r="C155" s="44"/>
      <c r="D155" s="27"/>
      <c r="E155" s="107" t="s">
        <v>318</v>
      </c>
      <c r="F155" s="27" t="s">
        <v>13</v>
      </c>
      <c r="G155" s="27" t="s">
        <v>18</v>
      </c>
      <c r="H155" s="14">
        <f t="shared" si="47"/>
        <v>2810.9452736318408</v>
      </c>
      <c r="I155" s="23">
        <f>H155*0.8</f>
        <v>2248.7562189054729</v>
      </c>
      <c r="J155" s="16">
        <f t="shared" si="45"/>
        <v>2248.7562189054729</v>
      </c>
      <c r="K155" s="15">
        <f t="shared" si="42"/>
        <v>2144.2137910447764</v>
      </c>
      <c r="L155" s="97">
        <v>2144.21</v>
      </c>
    </row>
    <row r="156" spans="1:12" s="17" customFormat="1" ht="15.75">
      <c r="A156" s="18"/>
      <c r="B156" s="19">
        <v>132</v>
      </c>
      <c r="C156" s="44"/>
      <c r="D156" s="27"/>
      <c r="E156" s="107" t="s">
        <v>319</v>
      </c>
      <c r="F156" s="27" t="s">
        <v>13</v>
      </c>
      <c r="G156" s="27" t="s">
        <v>18</v>
      </c>
      <c r="H156" s="14">
        <f t="shared" si="47"/>
        <v>2810.9452736318408</v>
      </c>
      <c r="I156" s="23">
        <f t="shared" si="39"/>
        <v>2248.7562189054729</v>
      </c>
      <c r="J156" s="16">
        <f t="shared" si="45"/>
        <v>2248.7562189054729</v>
      </c>
      <c r="K156" s="15">
        <f t="shared" si="42"/>
        <v>2144.2137910447764</v>
      </c>
      <c r="L156" s="97">
        <v>2144.21</v>
      </c>
    </row>
    <row r="157" spans="1:12" s="17" customFormat="1" ht="15.75">
      <c r="A157" s="18"/>
      <c r="B157" s="9"/>
      <c r="C157" s="44"/>
      <c r="D157" s="27"/>
      <c r="E157" s="22" t="s">
        <v>21</v>
      </c>
      <c r="F157" s="27"/>
      <c r="G157" s="27"/>
      <c r="H157" s="14"/>
      <c r="I157" s="23"/>
      <c r="J157" s="16"/>
      <c r="K157" s="15"/>
      <c r="L157" s="97">
        <f>L156+L155+L154+L153</f>
        <v>9648.9500000000007</v>
      </c>
    </row>
    <row r="158" spans="1:12" s="17" customFormat="1" ht="15.75">
      <c r="A158" s="18">
        <v>87</v>
      </c>
      <c r="B158" s="9">
        <v>133</v>
      </c>
      <c r="C158" s="44" t="s">
        <v>320</v>
      </c>
      <c r="D158" s="27" t="s">
        <v>321</v>
      </c>
      <c r="E158" s="27" t="s">
        <v>322</v>
      </c>
      <c r="F158" s="45" t="s">
        <v>20</v>
      </c>
      <c r="G158" s="27" t="s">
        <v>18</v>
      </c>
      <c r="H158" s="14">
        <f t="shared" si="47"/>
        <v>2810.9452736318408</v>
      </c>
      <c r="I158" s="23">
        <f>H158</f>
        <v>2810.9452736318408</v>
      </c>
      <c r="J158" s="16">
        <f t="shared" si="45"/>
        <v>2810.9452736318408</v>
      </c>
      <c r="K158" s="15">
        <f t="shared" si="42"/>
        <v>2680.26723880597</v>
      </c>
      <c r="L158" s="97">
        <v>2680.27</v>
      </c>
    </row>
    <row r="159" spans="1:12" s="17" customFormat="1" ht="15.75">
      <c r="A159" s="18"/>
      <c r="B159" s="19">
        <v>134</v>
      </c>
      <c r="C159" s="44"/>
      <c r="D159" s="27"/>
      <c r="E159" s="107" t="s">
        <v>323</v>
      </c>
      <c r="F159" s="27" t="s">
        <v>13</v>
      </c>
      <c r="G159" s="27" t="s">
        <v>18</v>
      </c>
      <c r="H159" s="14">
        <f t="shared" si="47"/>
        <v>2810.9452736318408</v>
      </c>
      <c r="I159" s="23">
        <f t="shared" ref="I159" si="48">H159*0.8</f>
        <v>2248.7562189054729</v>
      </c>
      <c r="J159" s="16">
        <f t="shared" si="45"/>
        <v>2248.7562189054729</v>
      </c>
      <c r="K159" s="15">
        <f t="shared" si="42"/>
        <v>2144.2137910447764</v>
      </c>
      <c r="L159" s="97">
        <v>2144.21</v>
      </c>
    </row>
    <row r="160" spans="1:12" s="17" customFormat="1" ht="15.75">
      <c r="A160" s="18"/>
      <c r="B160" s="19"/>
      <c r="C160" s="44"/>
      <c r="D160" s="27"/>
      <c r="E160" s="22" t="s">
        <v>21</v>
      </c>
      <c r="F160" s="27"/>
      <c r="G160" s="27"/>
      <c r="H160" s="14"/>
      <c r="I160" s="23"/>
      <c r="J160" s="16"/>
      <c r="K160" s="15"/>
      <c r="L160" s="96">
        <f>L159+L158</f>
        <v>4824.4799999999996</v>
      </c>
    </row>
    <row r="161" spans="1:12" s="17" customFormat="1" ht="15.75">
      <c r="A161" s="18">
        <v>88</v>
      </c>
      <c r="B161" s="19">
        <v>135</v>
      </c>
      <c r="C161" s="22" t="s">
        <v>324</v>
      </c>
      <c r="D161" s="22" t="s">
        <v>325</v>
      </c>
      <c r="E161" s="22" t="s">
        <v>326</v>
      </c>
      <c r="F161" s="35" t="s">
        <v>13</v>
      </c>
      <c r="G161" s="46" t="s">
        <v>14</v>
      </c>
      <c r="H161" s="14">
        <f t="shared" si="47"/>
        <v>2810.9452736318408</v>
      </c>
      <c r="I161" s="36">
        <f>H161*0.8</f>
        <v>2248.7562189054729</v>
      </c>
      <c r="J161" s="32">
        <f>I161*1.5</f>
        <v>3373.1343283582091</v>
      </c>
      <c r="K161" s="15">
        <f t="shared" si="42"/>
        <v>3216.3206865671646</v>
      </c>
      <c r="L161" s="99">
        <v>3216.32</v>
      </c>
    </row>
    <row r="162" spans="1:12" s="17" customFormat="1" ht="15.75">
      <c r="A162" s="18">
        <v>89</v>
      </c>
      <c r="B162" s="9">
        <v>136</v>
      </c>
      <c r="C162" s="22" t="s">
        <v>327</v>
      </c>
      <c r="D162" s="22" t="s">
        <v>328</v>
      </c>
      <c r="E162" s="22" t="s">
        <v>329</v>
      </c>
      <c r="F162" s="43" t="s">
        <v>31</v>
      </c>
      <c r="G162" s="30" t="s">
        <v>18</v>
      </c>
      <c r="H162" s="14">
        <f t="shared" si="47"/>
        <v>2810.9452736318408</v>
      </c>
      <c r="I162" s="36">
        <f>H162*1.2</f>
        <v>3373.1343283582087</v>
      </c>
      <c r="J162" s="32">
        <f>I162</f>
        <v>3373.1343283582087</v>
      </c>
      <c r="K162" s="15">
        <f t="shared" si="42"/>
        <v>3216.3206865671641</v>
      </c>
      <c r="L162" s="99">
        <v>3216.32</v>
      </c>
    </row>
    <row r="163" spans="1:12" s="17" customFormat="1" ht="15.75">
      <c r="A163" s="18"/>
      <c r="B163" s="19">
        <v>137</v>
      </c>
      <c r="C163" s="22"/>
      <c r="D163" s="22"/>
      <c r="E163" s="22" t="s">
        <v>330</v>
      </c>
      <c r="F163" s="35" t="s">
        <v>13</v>
      </c>
      <c r="G163" s="30" t="s">
        <v>18</v>
      </c>
      <c r="H163" s="14">
        <f t="shared" si="47"/>
        <v>2810.9452736318408</v>
      </c>
      <c r="I163" s="47">
        <f>H163*0.8</f>
        <v>2248.7562189054729</v>
      </c>
      <c r="J163" s="48">
        <f>I163</f>
        <v>2248.7562189054729</v>
      </c>
      <c r="K163" s="15">
        <f t="shared" si="42"/>
        <v>2144.2137910447764</v>
      </c>
      <c r="L163" s="99">
        <v>2144.21</v>
      </c>
    </row>
    <row r="164" spans="1:12" s="17" customFormat="1" ht="15.75">
      <c r="A164" s="18"/>
      <c r="B164" s="19">
        <v>138</v>
      </c>
      <c r="C164" s="49"/>
      <c r="D164" s="50"/>
      <c r="E164" s="22" t="s">
        <v>331</v>
      </c>
      <c r="F164" s="35" t="s">
        <v>20</v>
      </c>
      <c r="G164" s="30" t="s">
        <v>18</v>
      </c>
      <c r="H164" s="14">
        <f t="shared" si="47"/>
        <v>2810.9452736318408</v>
      </c>
      <c r="I164" s="23">
        <f t="shared" ref="I164:J164" si="49">H164</f>
        <v>2810.9452736318408</v>
      </c>
      <c r="J164" s="51">
        <f t="shared" si="49"/>
        <v>2810.9452736318408</v>
      </c>
      <c r="K164" s="15">
        <f t="shared" si="42"/>
        <v>2680.26723880597</v>
      </c>
      <c r="L164" s="100">
        <v>2680.27</v>
      </c>
    </row>
    <row r="165" spans="1:12" s="17" customFormat="1" ht="15.75">
      <c r="A165" s="18"/>
      <c r="B165" s="9">
        <v>139</v>
      </c>
      <c r="C165" s="22"/>
      <c r="D165" s="22"/>
      <c r="E165" s="22" t="s">
        <v>332</v>
      </c>
      <c r="F165" s="35" t="s">
        <v>13</v>
      </c>
      <c r="G165" s="30" t="s">
        <v>18</v>
      </c>
      <c r="H165" s="14">
        <f t="shared" si="47"/>
        <v>2810.9452736318408</v>
      </c>
      <c r="I165" s="36">
        <f>H165*0.8</f>
        <v>2248.7562189054729</v>
      </c>
      <c r="J165" s="32">
        <f>I165</f>
        <v>2248.7562189054729</v>
      </c>
      <c r="K165" s="15">
        <f t="shared" si="42"/>
        <v>2144.2137910447764</v>
      </c>
      <c r="L165" s="98">
        <v>2144.21</v>
      </c>
    </row>
    <row r="166" spans="1:12" s="17" customFormat="1" ht="15.75">
      <c r="A166" s="18"/>
      <c r="B166" s="19">
        <v>140</v>
      </c>
      <c r="C166" s="22"/>
      <c r="D166" s="22"/>
      <c r="E166" s="22" t="s">
        <v>333</v>
      </c>
      <c r="F166" s="35" t="s">
        <v>20</v>
      </c>
      <c r="G166" s="30" t="s">
        <v>18</v>
      </c>
      <c r="H166" s="14">
        <f t="shared" si="47"/>
        <v>2810.9452736318408</v>
      </c>
      <c r="I166" s="23">
        <f t="shared" ref="I166:J170" si="50">H166</f>
        <v>2810.9452736318408</v>
      </c>
      <c r="J166" s="51">
        <f t="shared" si="50"/>
        <v>2810.9452736318408</v>
      </c>
      <c r="K166" s="15">
        <f t="shared" si="42"/>
        <v>2680.26723880597</v>
      </c>
      <c r="L166" s="100">
        <v>2680.27</v>
      </c>
    </row>
    <row r="167" spans="1:12" s="17" customFormat="1" ht="15.75">
      <c r="A167" s="18"/>
      <c r="B167" s="19">
        <v>141</v>
      </c>
      <c r="C167" s="22"/>
      <c r="D167" s="22"/>
      <c r="E167" s="106" t="s">
        <v>334</v>
      </c>
      <c r="F167" s="27" t="s">
        <v>13</v>
      </c>
      <c r="G167" s="27" t="s">
        <v>18</v>
      </c>
      <c r="H167" s="14">
        <f t="shared" si="47"/>
        <v>2810.9452736318408</v>
      </c>
      <c r="I167" s="23">
        <f t="shared" ref="I167:I168" si="51">H167*0.8</f>
        <v>2248.7562189054729</v>
      </c>
      <c r="J167" s="16">
        <f t="shared" si="50"/>
        <v>2248.7562189054729</v>
      </c>
      <c r="K167" s="15">
        <f t="shared" si="42"/>
        <v>2144.2137910447764</v>
      </c>
      <c r="L167" s="100">
        <v>2144.21</v>
      </c>
    </row>
    <row r="168" spans="1:12" s="17" customFormat="1" ht="15.75">
      <c r="A168" s="18"/>
      <c r="B168" s="9">
        <v>142</v>
      </c>
      <c r="C168" s="22"/>
      <c r="D168" s="22"/>
      <c r="E168" s="106" t="s">
        <v>335</v>
      </c>
      <c r="F168" s="27" t="s">
        <v>13</v>
      </c>
      <c r="G168" s="27" t="s">
        <v>18</v>
      </c>
      <c r="H168" s="14">
        <f t="shared" si="47"/>
        <v>2810.9452736318408</v>
      </c>
      <c r="I168" s="23">
        <f t="shared" si="51"/>
        <v>2248.7562189054729</v>
      </c>
      <c r="J168" s="16">
        <f t="shared" si="50"/>
        <v>2248.7562189054729</v>
      </c>
      <c r="K168" s="15">
        <f t="shared" si="42"/>
        <v>2144.2137910447764</v>
      </c>
      <c r="L168" s="100">
        <v>2144.21</v>
      </c>
    </row>
    <row r="169" spans="1:12" s="17" customFormat="1" ht="15.75">
      <c r="A169" s="18"/>
      <c r="B169" s="9"/>
      <c r="C169" s="22"/>
      <c r="D169" s="22"/>
      <c r="E169" s="22" t="s">
        <v>21</v>
      </c>
      <c r="F169" s="27"/>
      <c r="G169" s="27"/>
      <c r="H169" s="14"/>
      <c r="I169" s="23"/>
      <c r="J169" s="16"/>
      <c r="K169" s="15"/>
      <c r="L169" s="100">
        <f>L168+L167+L166+L165+L164+L163+L162</f>
        <v>17153.7</v>
      </c>
    </row>
    <row r="170" spans="1:12" s="17" customFormat="1" ht="15.75">
      <c r="A170" s="18">
        <v>90</v>
      </c>
      <c r="B170" s="19">
        <v>143</v>
      </c>
      <c r="C170" s="49" t="s">
        <v>336</v>
      </c>
      <c r="D170" s="50" t="s">
        <v>337</v>
      </c>
      <c r="E170" s="22" t="s">
        <v>338</v>
      </c>
      <c r="F170" s="27" t="s">
        <v>20</v>
      </c>
      <c r="G170" s="27" t="s">
        <v>18</v>
      </c>
      <c r="H170" s="14">
        <f t="shared" si="47"/>
        <v>2810.9452736318408</v>
      </c>
      <c r="I170" s="23">
        <f t="shared" si="50"/>
        <v>2810.9452736318408</v>
      </c>
      <c r="J170" s="16">
        <f t="shared" si="50"/>
        <v>2810.9452736318408</v>
      </c>
      <c r="K170" s="15">
        <f t="shared" si="42"/>
        <v>2680.26723880597</v>
      </c>
      <c r="L170" s="97">
        <v>2680.27</v>
      </c>
    </row>
    <row r="171" spans="1:12" s="17" customFormat="1" ht="15.75">
      <c r="A171" s="18"/>
      <c r="B171" s="19">
        <v>144</v>
      </c>
      <c r="C171" s="22"/>
      <c r="D171" s="22"/>
      <c r="E171" s="22" t="s">
        <v>339</v>
      </c>
      <c r="F171" s="35" t="s">
        <v>13</v>
      </c>
      <c r="G171" s="30" t="s">
        <v>18</v>
      </c>
      <c r="H171" s="14">
        <f t="shared" si="47"/>
        <v>2810.9452736318408</v>
      </c>
      <c r="I171" s="36">
        <f>H171*0.8</f>
        <v>2248.7562189054729</v>
      </c>
      <c r="J171" s="32">
        <f>I171</f>
        <v>2248.7562189054729</v>
      </c>
      <c r="K171" s="15">
        <f t="shared" si="42"/>
        <v>2144.2137910447764</v>
      </c>
      <c r="L171" s="98">
        <v>2144.21</v>
      </c>
    </row>
    <row r="172" spans="1:12" s="17" customFormat="1" ht="15.75">
      <c r="A172" s="18"/>
      <c r="B172" s="9"/>
      <c r="C172" s="22"/>
      <c r="D172" s="22"/>
      <c r="E172" s="22" t="s">
        <v>21</v>
      </c>
      <c r="F172" s="35"/>
      <c r="G172" s="30"/>
      <c r="H172" s="14"/>
      <c r="I172" s="36"/>
      <c r="J172" s="32"/>
      <c r="K172" s="15"/>
      <c r="L172" s="99">
        <f>L171+L170</f>
        <v>4824.4799999999996</v>
      </c>
    </row>
    <row r="173" spans="1:12" s="17" customFormat="1" ht="15.75">
      <c r="A173" s="18">
        <v>91</v>
      </c>
      <c r="B173" s="9">
        <v>145</v>
      </c>
      <c r="C173" s="22" t="s">
        <v>340</v>
      </c>
      <c r="D173" s="22" t="s">
        <v>341</v>
      </c>
      <c r="E173" s="22" t="s">
        <v>342</v>
      </c>
      <c r="F173" s="27" t="s">
        <v>31</v>
      </c>
      <c r="G173" s="27" t="s">
        <v>18</v>
      </c>
      <c r="H173" s="14">
        <f t="shared" si="47"/>
        <v>2810.9452736318408</v>
      </c>
      <c r="I173" s="36">
        <f>H173*1.2</f>
        <v>3373.1343283582087</v>
      </c>
      <c r="J173" s="32">
        <f>I173</f>
        <v>3373.1343283582087</v>
      </c>
      <c r="K173" s="15">
        <f t="shared" si="42"/>
        <v>3216.3206865671641</v>
      </c>
      <c r="L173" s="99">
        <v>3216.32</v>
      </c>
    </row>
    <row r="174" spans="1:12" s="17" customFormat="1" ht="15.75">
      <c r="A174" s="18"/>
      <c r="B174" s="19">
        <v>146</v>
      </c>
      <c r="C174" s="22"/>
      <c r="D174" s="22"/>
      <c r="E174" s="22" t="s">
        <v>343</v>
      </c>
      <c r="F174" s="35" t="s">
        <v>20</v>
      </c>
      <c r="G174" s="30" t="s">
        <v>18</v>
      </c>
      <c r="H174" s="14">
        <f t="shared" si="47"/>
        <v>2810.9452736318408</v>
      </c>
      <c r="I174" s="23">
        <f t="shared" ref="I174:J174" si="52">H174</f>
        <v>2810.9452736318408</v>
      </c>
      <c r="J174" s="51">
        <f t="shared" si="52"/>
        <v>2810.9452736318408</v>
      </c>
      <c r="K174" s="15">
        <f t="shared" si="42"/>
        <v>2680.26723880597</v>
      </c>
      <c r="L174" s="97">
        <v>2680.27</v>
      </c>
    </row>
    <row r="175" spans="1:12" s="17" customFormat="1" ht="15.75">
      <c r="A175" s="18"/>
      <c r="B175" s="19"/>
      <c r="C175" s="22"/>
      <c r="D175" s="22"/>
      <c r="E175" s="22" t="s">
        <v>21</v>
      </c>
      <c r="F175" s="35"/>
      <c r="G175" s="30"/>
      <c r="H175" s="14"/>
      <c r="I175" s="23"/>
      <c r="J175" s="51"/>
      <c r="K175" s="15"/>
      <c r="L175" s="96">
        <f>L174+L173</f>
        <v>5896.59</v>
      </c>
    </row>
    <row r="176" spans="1:12" s="17" customFormat="1" ht="15.75">
      <c r="A176" s="18">
        <v>92</v>
      </c>
      <c r="B176" s="19">
        <v>147</v>
      </c>
      <c r="C176" s="22" t="s">
        <v>344</v>
      </c>
      <c r="D176" s="22" t="s">
        <v>345</v>
      </c>
      <c r="E176" s="22" t="s">
        <v>346</v>
      </c>
      <c r="F176" s="27" t="s">
        <v>31</v>
      </c>
      <c r="G176" s="27" t="s">
        <v>18</v>
      </c>
      <c r="H176" s="14">
        <f t="shared" si="47"/>
        <v>2810.9452736318408</v>
      </c>
      <c r="I176" s="36">
        <f>H176*1.2</f>
        <v>3373.1343283582087</v>
      </c>
      <c r="J176" s="32">
        <f>I176</f>
        <v>3373.1343283582087</v>
      </c>
      <c r="K176" s="15">
        <f t="shared" si="42"/>
        <v>3216.3206865671641</v>
      </c>
      <c r="L176" s="99">
        <v>3216.32</v>
      </c>
    </row>
    <row r="177" spans="1:12" s="17" customFormat="1" ht="15.75">
      <c r="A177" s="18">
        <v>93</v>
      </c>
      <c r="B177" s="9">
        <v>148</v>
      </c>
      <c r="C177" s="22" t="s">
        <v>347</v>
      </c>
      <c r="D177" s="22" t="s">
        <v>348</v>
      </c>
      <c r="E177" s="22" t="s">
        <v>349</v>
      </c>
      <c r="F177" s="27" t="s">
        <v>31</v>
      </c>
      <c r="G177" s="27" t="s">
        <v>14</v>
      </c>
      <c r="H177" s="14">
        <f t="shared" si="47"/>
        <v>2810.9452736318408</v>
      </c>
      <c r="I177" s="23">
        <f>H177*1.2</f>
        <v>3373.1343283582087</v>
      </c>
      <c r="J177" s="16">
        <f t="shared" ref="J177" si="53">I177*1.5</f>
        <v>5059.7014925373132</v>
      </c>
      <c r="K177" s="15">
        <f t="shared" si="42"/>
        <v>4824.4810298507464</v>
      </c>
      <c r="L177" s="97">
        <v>4824.4799999999996</v>
      </c>
    </row>
    <row r="178" spans="1:12" s="17" customFormat="1" ht="15.75">
      <c r="A178" s="18">
        <v>94</v>
      </c>
      <c r="B178" s="19">
        <v>149</v>
      </c>
      <c r="C178" s="22" t="s">
        <v>350</v>
      </c>
      <c r="D178" s="22" t="s">
        <v>351</v>
      </c>
      <c r="E178" s="22" t="s">
        <v>352</v>
      </c>
      <c r="F178" s="27" t="s">
        <v>20</v>
      </c>
      <c r="G178" s="27" t="s">
        <v>18</v>
      </c>
      <c r="H178" s="14">
        <f t="shared" si="47"/>
        <v>2810.9452736318408</v>
      </c>
      <c r="I178" s="23">
        <f t="shared" ref="I178:J181" si="54">H178</f>
        <v>2810.9452736318408</v>
      </c>
      <c r="J178" s="51">
        <f t="shared" si="54"/>
        <v>2810.9452736318408</v>
      </c>
      <c r="K178" s="15">
        <f t="shared" si="42"/>
        <v>2680.26723880597</v>
      </c>
      <c r="L178" s="97">
        <v>2680.27</v>
      </c>
    </row>
    <row r="179" spans="1:12" s="17" customFormat="1" ht="15.75">
      <c r="A179" s="18"/>
      <c r="B179" s="19">
        <v>150</v>
      </c>
      <c r="C179" s="22"/>
      <c r="D179" s="22"/>
      <c r="E179" s="22" t="s">
        <v>353</v>
      </c>
      <c r="F179" s="27" t="s">
        <v>13</v>
      </c>
      <c r="G179" s="27" t="s">
        <v>18</v>
      </c>
      <c r="H179" s="14">
        <f t="shared" si="47"/>
        <v>2810.9452736318408</v>
      </c>
      <c r="I179" s="36">
        <f>H179*0.8</f>
        <v>2248.7562189054729</v>
      </c>
      <c r="J179" s="32">
        <f>I179</f>
        <v>2248.7562189054729</v>
      </c>
      <c r="K179" s="15">
        <f t="shared" si="42"/>
        <v>2144.2137910447764</v>
      </c>
      <c r="L179" s="98">
        <v>2144.21</v>
      </c>
    </row>
    <row r="180" spans="1:12" s="17" customFormat="1" ht="15.75">
      <c r="A180" s="18"/>
      <c r="B180" s="9"/>
      <c r="C180" s="22"/>
      <c r="D180" s="22"/>
      <c r="E180" s="22" t="s">
        <v>21</v>
      </c>
      <c r="F180" s="27"/>
      <c r="G180" s="27"/>
      <c r="H180" s="14"/>
      <c r="I180" s="36"/>
      <c r="J180" s="32"/>
      <c r="K180" s="15"/>
      <c r="L180" s="98">
        <f>L179+L178</f>
        <v>4824.4799999999996</v>
      </c>
    </row>
    <row r="181" spans="1:12" s="17" customFormat="1" ht="15.75">
      <c r="A181" s="18">
        <v>95</v>
      </c>
      <c r="B181" s="9">
        <v>151</v>
      </c>
      <c r="C181" s="22" t="s">
        <v>354</v>
      </c>
      <c r="D181" s="22" t="s">
        <v>355</v>
      </c>
      <c r="E181" s="22" t="s">
        <v>356</v>
      </c>
      <c r="F181" s="27" t="s">
        <v>20</v>
      </c>
      <c r="G181" s="27" t="s">
        <v>18</v>
      </c>
      <c r="H181" s="14">
        <f t="shared" si="47"/>
        <v>2810.9452736318408</v>
      </c>
      <c r="I181" s="23">
        <f t="shared" si="54"/>
        <v>2810.9452736318408</v>
      </c>
      <c r="J181" s="51">
        <f t="shared" si="54"/>
        <v>2810.9452736318408</v>
      </c>
      <c r="K181" s="15">
        <f t="shared" si="42"/>
        <v>2680.26723880597</v>
      </c>
      <c r="L181" s="97">
        <v>2680.27</v>
      </c>
    </row>
    <row r="182" spans="1:12" s="17" customFormat="1" ht="15.75">
      <c r="A182" s="18"/>
      <c r="B182" s="19">
        <v>152</v>
      </c>
      <c r="C182" s="22"/>
      <c r="D182" s="22"/>
      <c r="E182" s="22" t="s">
        <v>357</v>
      </c>
      <c r="F182" s="27" t="s">
        <v>13</v>
      </c>
      <c r="G182" s="27" t="s">
        <v>18</v>
      </c>
      <c r="H182" s="14">
        <f t="shared" si="47"/>
        <v>2810.9452736318408</v>
      </c>
      <c r="I182" s="52">
        <f>H182*0.8</f>
        <v>2248.7562189054729</v>
      </c>
      <c r="J182" s="53">
        <f>I182</f>
        <v>2248.7562189054729</v>
      </c>
      <c r="K182" s="15">
        <f t="shared" si="42"/>
        <v>2144.2137910447764</v>
      </c>
      <c r="L182" s="99">
        <v>2144.21</v>
      </c>
    </row>
    <row r="183" spans="1:12" s="17" customFormat="1" ht="15.75">
      <c r="A183" s="18"/>
      <c r="B183" s="19"/>
      <c r="C183" s="22"/>
      <c r="D183" s="22"/>
      <c r="E183" s="22" t="s">
        <v>21</v>
      </c>
      <c r="F183" s="27"/>
      <c r="G183" s="27"/>
      <c r="H183" s="14"/>
      <c r="I183" s="52"/>
      <c r="J183" s="53"/>
      <c r="K183" s="15"/>
      <c r="L183" s="99">
        <f>L182+L181</f>
        <v>4824.4799999999996</v>
      </c>
    </row>
    <row r="184" spans="1:12" s="17" customFormat="1" ht="15.75">
      <c r="A184" s="18">
        <v>96</v>
      </c>
      <c r="B184" s="19">
        <v>153</v>
      </c>
      <c r="C184" s="22" t="s">
        <v>358</v>
      </c>
      <c r="D184" s="22" t="s">
        <v>359</v>
      </c>
      <c r="E184" s="22" t="s">
        <v>360</v>
      </c>
      <c r="F184" s="27" t="s">
        <v>20</v>
      </c>
      <c r="G184" s="27" t="s">
        <v>18</v>
      </c>
      <c r="H184" s="14">
        <f t="shared" si="47"/>
        <v>2810.9452736318408</v>
      </c>
      <c r="I184" s="23">
        <f t="shared" ref="I184:J184" si="55">H184</f>
        <v>2810.9452736318408</v>
      </c>
      <c r="J184" s="51">
        <f t="shared" si="55"/>
        <v>2810.9452736318408</v>
      </c>
      <c r="K184" s="15">
        <f t="shared" si="42"/>
        <v>2680.26723880597</v>
      </c>
      <c r="L184" s="97">
        <v>2680.27</v>
      </c>
    </row>
    <row r="185" spans="1:12" s="17" customFormat="1" ht="15.75">
      <c r="A185" s="18">
        <v>97</v>
      </c>
      <c r="B185" s="9">
        <v>154</v>
      </c>
      <c r="C185" s="54" t="s">
        <v>361</v>
      </c>
      <c r="D185" s="54" t="s">
        <v>362</v>
      </c>
      <c r="E185" s="54" t="s">
        <v>363</v>
      </c>
      <c r="F185" s="54" t="s">
        <v>13</v>
      </c>
      <c r="G185" s="54" t="s">
        <v>14</v>
      </c>
      <c r="H185" s="14">
        <f t="shared" si="47"/>
        <v>2810.9452736318408</v>
      </c>
      <c r="I185" s="36">
        <f t="shared" ref="I185:I190" si="56">H185*0.8</f>
        <v>2248.7562189054729</v>
      </c>
      <c r="J185" s="32">
        <f>I185*1.5</f>
        <v>3373.1343283582091</v>
      </c>
      <c r="K185" s="15">
        <f t="shared" si="42"/>
        <v>3216.3206865671646</v>
      </c>
      <c r="L185" s="98">
        <v>3216.32</v>
      </c>
    </row>
    <row r="186" spans="1:12" s="17" customFormat="1" ht="15.75">
      <c r="A186" s="55"/>
      <c r="B186" s="19">
        <v>155</v>
      </c>
      <c r="C186" s="56"/>
      <c r="D186" s="57"/>
      <c r="E186" s="58" t="s">
        <v>364</v>
      </c>
      <c r="F186" s="54" t="s">
        <v>13</v>
      </c>
      <c r="G186" s="54" t="s">
        <v>14</v>
      </c>
      <c r="H186" s="14">
        <f t="shared" si="47"/>
        <v>2810.9452736318408</v>
      </c>
      <c r="I186" s="36">
        <f t="shared" si="56"/>
        <v>2248.7562189054729</v>
      </c>
      <c r="J186" s="32">
        <f>I186*1.5</f>
        <v>3373.1343283582091</v>
      </c>
      <c r="K186" s="15">
        <f t="shared" si="42"/>
        <v>3216.3206865671646</v>
      </c>
      <c r="L186" s="98">
        <v>3216.32</v>
      </c>
    </row>
    <row r="187" spans="1:12" s="17" customFormat="1" ht="15.75">
      <c r="A187" s="18"/>
      <c r="B187" s="19">
        <v>156</v>
      </c>
      <c r="C187" s="21"/>
      <c r="D187" s="21"/>
      <c r="E187" s="58" t="s">
        <v>365</v>
      </c>
      <c r="F187" s="54" t="s">
        <v>13</v>
      </c>
      <c r="G187" s="54" t="s">
        <v>14</v>
      </c>
      <c r="H187" s="14">
        <f t="shared" si="47"/>
        <v>2810.9452736318408</v>
      </c>
      <c r="I187" s="36">
        <f t="shared" si="56"/>
        <v>2248.7562189054729</v>
      </c>
      <c r="J187" s="32">
        <f>I187*1.5</f>
        <v>3373.1343283582091</v>
      </c>
      <c r="K187" s="15">
        <f t="shared" si="42"/>
        <v>3216.3206865671646</v>
      </c>
      <c r="L187" s="98">
        <v>3216.32</v>
      </c>
    </row>
    <row r="188" spans="1:12" s="17" customFormat="1" ht="15.75">
      <c r="A188" s="18"/>
      <c r="B188" s="9">
        <v>157</v>
      </c>
      <c r="C188" s="21"/>
      <c r="D188" s="21"/>
      <c r="E188" s="58" t="s">
        <v>366</v>
      </c>
      <c r="F188" s="54" t="s">
        <v>13</v>
      </c>
      <c r="G188" s="54" t="s">
        <v>14</v>
      </c>
      <c r="H188" s="14">
        <f t="shared" si="47"/>
        <v>2810.9452736318408</v>
      </c>
      <c r="I188" s="36">
        <f t="shared" si="56"/>
        <v>2248.7562189054729</v>
      </c>
      <c r="J188" s="32">
        <f>I188*1.5</f>
        <v>3373.1343283582091</v>
      </c>
      <c r="K188" s="15">
        <f t="shared" si="42"/>
        <v>3216.3206865671646</v>
      </c>
      <c r="L188" s="98">
        <v>3216.32</v>
      </c>
    </row>
    <row r="189" spans="1:12" s="17" customFormat="1" ht="15.75">
      <c r="A189" s="18"/>
      <c r="B189" s="9"/>
      <c r="C189" s="21"/>
      <c r="D189" s="21"/>
      <c r="E189" s="22" t="s">
        <v>21</v>
      </c>
      <c r="F189" s="54"/>
      <c r="G189" s="54"/>
      <c r="H189" s="14"/>
      <c r="I189" s="36"/>
      <c r="J189" s="32"/>
      <c r="K189" s="15"/>
      <c r="L189" s="98">
        <f>L188+L187+L186+L185</f>
        <v>12865.28</v>
      </c>
    </row>
    <row r="190" spans="1:12" s="17" customFormat="1" ht="15.75">
      <c r="A190" s="18">
        <v>98</v>
      </c>
      <c r="B190" s="19">
        <v>158</v>
      </c>
      <c r="C190" s="64" t="s">
        <v>367</v>
      </c>
      <c r="D190" s="64" t="s">
        <v>368</v>
      </c>
      <c r="E190" s="64" t="s">
        <v>369</v>
      </c>
      <c r="F190" s="65" t="s">
        <v>13</v>
      </c>
      <c r="G190" s="66" t="s">
        <v>14</v>
      </c>
      <c r="H190" s="14">
        <f t="shared" si="47"/>
        <v>2810.9452736318408</v>
      </c>
      <c r="I190" s="36">
        <f t="shared" si="56"/>
        <v>2248.7562189054729</v>
      </c>
      <c r="J190" s="32">
        <f>I190*1.5</f>
        <v>3373.1343283582091</v>
      </c>
      <c r="K190" s="15">
        <f t="shared" si="42"/>
        <v>3216.3206865671646</v>
      </c>
      <c r="L190" s="98">
        <v>3216.32</v>
      </c>
    </row>
    <row r="191" spans="1:12" s="17" customFormat="1" ht="15.75">
      <c r="A191" s="18">
        <v>99</v>
      </c>
      <c r="B191" s="19">
        <v>159</v>
      </c>
      <c r="C191" s="64" t="s">
        <v>370</v>
      </c>
      <c r="D191" s="64" t="s">
        <v>371</v>
      </c>
      <c r="E191" s="64" t="s">
        <v>372</v>
      </c>
      <c r="F191" s="65" t="s">
        <v>13</v>
      </c>
      <c r="G191" s="66" t="s">
        <v>14</v>
      </c>
      <c r="H191" s="14">
        <f t="shared" si="47"/>
        <v>2810.9452736318408</v>
      </c>
      <c r="I191" s="47">
        <f>H191*0.8</f>
        <v>2248.7562189054729</v>
      </c>
      <c r="J191" s="51">
        <f t="shared" ref="J191" si="57">I191*1.5</f>
        <v>3373.1343283582091</v>
      </c>
      <c r="K191" s="15">
        <f t="shared" si="42"/>
        <v>3216.3206865671646</v>
      </c>
      <c r="L191" s="97">
        <v>3216.32</v>
      </c>
    </row>
    <row r="192" spans="1:12" s="17" customFormat="1" ht="15.75">
      <c r="A192" s="18"/>
      <c r="B192" s="9">
        <v>160</v>
      </c>
      <c r="C192" s="64"/>
      <c r="D192" s="64" t="s">
        <v>373</v>
      </c>
      <c r="E192" s="64" t="s">
        <v>374</v>
      </c>
      <c r="F192" s="65" t="s">
        <v>13</v>
      </c>
      <c r="G192" s="66" t="s">
        <v>14</v>
      </c>
      <c r="H192" s="14">
        <f t="shared" si="47"/>
        <v>2810.9452736318408</v>
      </c>
      <c r="I192" s="47">
        <f>H192*0.8</f>
        <v>2248.7562189054729</v>
      </c>
      <c r="J192" s="48">
        <f>I192*1.5</f>
        <v>3373.1343283582091</v>
      </c>
      <c r="K192" s="15">
        <f t="shared" si="42"/>
        <v>3216.3206865671646</v>
      </c>
      <c r="L192" s="101">
        <v>3216.32</v>
      </c>
    </row>
    <row r="193" spans="1:19" s="17" customFormat="1" ht="15.75">
      <c r="A193" s="18"/>
      <c r="B193" s="19">
        <v>161</v>
      </c>
      <c r="C193" s="64"/>
      <c r="D193" s="64"/>
      <c r="E193" s="64" t="s">
        <v>375</v>
      </c>
      <c r="F193" s="65" t="s">
        <v>13</v>
      </c>
      <c r="G193" s="66" t="s">
        <v>14</v>
      </c>
      <c r="H193" s="14">
        <f t="shared" si="47"/>
        <v>2810.9452736318408</v>
      </c>
      <c r="I193" s="47">
        <f>H193*0.8</f>
        <v>2248.7562189054729</v>
      </c>
      <c r="J193" s="48">
        <f>I193*1.5</f>
        <v>3373.1343283582091</v>
      </c>
      <c r="K193" s="15">
        <f t="shared" si="42"/>
        <v>3216.3206865671646</v>
      </c>
      <c r="L193" s="98">
        <v>3216.32</v>
      </c>
    </row>
    <row r="194" spans="1:19" s="17" customFormat="1" ht="15.75">
      <c r="A194" s="18"/>
      <c r="B194" s="19">
        <v>162</v>
      </c>
      <c r="C194" s="64"/>
      <c r="D194" s="64"/>
      <c r="E194" s="64" t="s">
        <v>376</v>
      </c>
      <c r="F194" s="65" t="s">
        <v>13</v>
      </c>
      <c r="G194" s="66" t="s">
        <v>14</v>
      </c>
      <c r="H194" s="14">
        <f t="shared" si="47"/>
        <v>2810.9452736318408</v>
      </c>
      <c r="I194" s="47">
        <f>H194*0.8</f>
        <v>2248.7562189054729</v>
      </c>
      <c r="J194" s="48">
        <f>I194*1.5</f>
        <v>3373.1343283582091</v>
      </c>
      <c r="K194" s="15">
        <f t="shared" si="42"/>
        <v>3216.3206865671646</v>
      </c>
      <c r="L194" s="99">
        <v>3216.32</v>
      </c>
    </row>
    <row r="195" spans="1:19" s="17" customFormat="1" ht="15.75">
      <c r="A195" s="18"/>
      <c r="B195" s="9"/>
      <c r="C195" s="64"/>
      <c r="D195" s="64"/>
      <c r="E195" s="22" t="s">
        <v>21</v>
      </c>
      <c r="F195" s="65"/>
      <c r="G195" s="66"/>
      <c r="H195" s="14"/>
      <c r="I195" s="47"/>
      <c r="J195" s="48"/>
      <c r="K195" s="15"/>
      <c r="L195" s="99">
        <f>L194+L193+L192+L191</f>
        <v>12865.28</v>
      </c>
    </row>
    <row r="196" spans="1:19" s="17" customFormat="1" ht="15.75">
      <c r="A196" s="18">
        <v>100</v>
      </c>
      <c r="B196" s="9">
        <v>163</v>
      </c>
      <c r="C196" s="64" t="s">
        <v>377</v>
      </c>
      <c r="D196" s="64" t="s">
        <v>378</v>
      </c>
      <c r="E196" s="64" t="s">
        <v>379</v>
      </c>
      <c r="F196" s="68" t="s">
        <v>31</v>
      </c>
      <c r="G196" s="66" t="s">
        <v>18</v>
      </c>
      <c r="H196" s="14">
        <f t="shared" si="47"/>
        <v>2810.9452736318408</v>
      </c>
      <c r="I196" s="23">
        <f>H196*1.2</f>
        <v>3373.1343283582087</v>
      </c>
      <c r="J196" s="51">
        <f t="shared" ref="J196" si="58">I196</f>
        <v>3373.1343283582087</v>
      </c>
      <c r="K196" s="15">
        <f t="shared" si="42"/>
        <v>3216.3206865671641</v>
      </c>
      <c r="L196" s="97">
        <v>3216.32</v>
      </c>
    </row>
    <row r="197" spans="1:19" s="17" customFormat="1" ht="15.75">
      <c r="A197" s="18">
        <v>101</v>
      </c>
      <c r="B197" s="19">
        <v>164</v>
      </c>
      <c r="C197" s="64" t="s">
        <v>380</v>
      </c>
      <c r="D197" s="64" t="s">
        <v>381</v>
      </c>
      <c r="E197" s="64" t="s">
        <v>382</v>
      </c>
      <c r="F197" s="65" t="s">
        <v>13</v>
      </c>
      <c r="G197" s="66" t="s">
        <v>18</v>
      </c>
      <c r="H197" s="14">
        <f t="shared" si="47"/>
        <v>2810.9452736318408</v>
      </c>
      <c r="I197" s="52">
        <f>H197*0.8</f>
        <v>2248.7562189054729</v>
      </c>
      <c r="J197" s="53">
        <f>I197</f>
        <v>2248.7562189054729</v>
      </c>
      <c r="K197" s="15">
        <f t="shared" si="42"/>
        <v>2144.2137910447764</v>
      </c>
      <c r="L197" s="98">
        <v>2144.21</v>
      </c>
    </row>
    <row r="198" spans="1:19" s="17" customFormat="1" ht="15.75">
      <c r="A198" s="18">
        <v>102</v>
      </c>
      <c r="B198" s="19">
        <v>165</v>
      </c>
      <c r="C198" s="64" t="s">
        <v>383</v>
      </c>
      <c r="D198" s="64" t="s">
        <v>384</v>
      </c>
      <c r="E198" s="64" t="s">
        <v>385</v>
      </c>
      <c r="F198" s="65" t="s">
        <v>13</v>
      </c>
      <c r="G198" s="66" t="s">
        <v>14</v>
      </c>
      <c r="H198" s="14">
        <f t="shared" si="47"/>
        <v>2810.9452736318408</v>
      </c>
      <c r="I198" s="47">
        <f>H198*0.8</f>
        <v>2248.7562189054729</v>
      </c>
      <c r="J198" s="48">
        <f>I198*1.5</f>
        <v>3373.1343283582091</v>
      </c>
      <c r="K198" s="15">
        <f t="shared" ref="K198:K228" si="59">J198*0.953511</f>
        <v>3216.3206865671646</v>
      </c>
      <c r="L198" s="102">
        <v>3216.32</v>
      </c>
    </row>
    <row r="199" spans="1:19" s="17" customFormat="1" ht="15.75">
      <c r="A199" s="18">
        <v>103</v>
      </c>
      <c r="B199" s="9">
        <v>166</v>
      </c>
      <c r="C199" s="64" t="s">
        <v>386</v>
      </c>
      <c r="D199" s="64" t="s">
        <v>387</v>
      </c>
      <c r="E199" s="64" t="s">
        <v>388</v>
      </c>
      <c r="F199" s="65" t="s">
        <v>13</v>
      </c>
      <c r="G199" s="66" t="s">
        <v>14</v>
      </c>
      <c r="H199" s="14">
        <f t="shared" si="47"/>
        <v>2810.9452736318408</v>
      </c>
      <c r="I199" s="36">
        <f>H199*0.8</f>
        <v>2248.7562189054729</v>
      </c>
      <c r="J199" s="32">
        <f>I199*1.5</f>
        <v>3373.1343283582091</v>
      </c>
      <c r="K199" s="15">
        <f t="shared" si="59"/>
        <v>3216.3206865671646</v>
      </c>
      <c r="L199" s="98">
        <v>3216.32</v>
      </c>
    </row>
    <row r="200" spans="1:19" s="17" customFormat="1" ht="15.75">
      <c r="A200" s="18">
        <v>104</v>
      </c>
      <c r="B200" s="19">
        <v>167</v>
      </c>
      <c r="C200" s="64" t="s">
        <v>389</v>
      </c>
      <c r="D200" s="64" t="s">
        <v>390</v>
      </c>
      <c r="E200" s="64" t="s">
        <v>391</v>
      </c>
      <c r="F200" s="65" t="s">
        <v>13</v>
      </c>
      <c r="G200" s="66" t="s">
        <v>18</v>
      </c>
      <c r="H200" s="14">
        <f t="shared" si="47"/>
        <v>2810.9452736318408</v>
      </c>
      <c r="I200" s="36">
        <f>H200*0.8</f>
        <v>2248.7562189054729</v>
      </c>
      <c r="J200" s="32">
        <f>I200</f>
        <v>2248.7562189054729</v>
      </c>
      <c r="K200" s="15">
        <f t="shared" si="59"/>
        <v>2144.2137910447764</v>
      </c>
      <c r="L200" s="98">
        <v>2144.21</v>
      </c>
      <c r="M200" s="59"/>
      <c r="N200" s="59"/>
      <c r="O200" s="14"/>
      <c r="P200" s="60"/>
      <c r="Q200" s="61"/>
      <c r="R200" s="62"/>
      <c r="S200" s="63"/>
    </row>
    <row r="201" spans="1:19" s="17" customFormat="1" ht="15.75">
      <c r="A201" s="18"/>
      <c r="B201" s="19">
        <v>168</v>
      </c>
      <c r="C201" s="69"/>
      <c r="D201" s="69"/>
      <c r="E201" s="64" t="s">
        <v>392</v>
      </c>
      <c r="F201" s="41" t="s">
        <v>20</v>
      </c>
      <c r="G201" s="43" t="s">
        <v>18</v>
      </c>
      <c r="H201" s="14">
        <f t="shared" si="47"/>
        <v>2810.9452736318408</v>
      </c>
      <c r="I201" s="23">
        <f t="shared" ref="I201:J217" si="60">H201</f>
        <v>2810.9452736318408</v>
      </c>
      <c r="J201" s="51">
        <f t="shared" si="60"/>
        <v>2810.9452736318408</v>
      </c>
      <c r="K201" s="15">
        <f t="shared" si="59"/>
        <v>2680.26723880597</v>
      </c>
      <c r="L201" s="98">
        <v>2680.27</v>
      </c>
      <c r="M201" s="59"/>
      <c r="N201" s="59"/>
      <c r="O201" s="14"/>
      <c r="P201" s="60"/>
      <c r="Q201" s="61"/>
      <c r="R201" s="62"/>
      <c r="S201" s="63"/>
    </row>
    <row r="202" spans="1:19" s="17" customFormat="1" ht="15.75">
      <c r="A202" s="18"/>
      <c r="B202" s="9">
        <v>169</v>
      </c>
      <c r="C202" s="70"/>
      <c r="D202" s="70"/>
      <c r="E202" s="64" t="s">
        <v>393</v>
      </c>
      <c r="F202" s="65" t="s">
        <v>13</v>
      </c>
      <c r="G202" s="66" t="s">
        <v>18</v>
      </c>
      <c r="H202" s="14">
        <f t="shared" si="47"/>
        <v>2810.9452736318408</v>
      </c>
      <c r="I202" s="36">
        <f t="shared" ref="I202:I204" si="61">H202*0.8</f>
        <v>2248.7562189054729</v>
      </c>
      <c r="J202" s="32">
        <f t="shared" si="60"/>
        <v>2248.7562189054729</v>
      </c>
      <c r="K202" s="15">
        <f t="shared" si="59"/>
        <v>2144.2137910447764</v>
      </c>
      <c r="L202" s="98">
        <v>2144.21</v>
      </c>
      <c r="M202" s="59"/>
      <c r="N202" s="59"/>
      <c r="O202" s="14"/>
      <c r="P202" s="60"/>
      <c r="Q202" s="61"/>
      <c r="R202" s="62"/>
      <c r="S202" s="63"/>
    </row>
    <row r="203" spans="1:19" s="17" customFormat="1" ht="15.75">
      <c r="A203" s="55"/>
      <c r="B203" s="19">
        <v>170</v>
      </c>
      <c r="C203" s="71"/>
      <c r="D203" s="71"/>
      <c r="E203" s="75" t="s">
        <v>394</v>
      </c>
      <c r="F203" s="73" t="s">
        <v>13</v>
      </c>
      <c r="G203" s="74" t="s">
        <v>18</v>
      </c>
      <c r="H203" s="14">
        <f t="shared" si="47"/>
        <v>2810.9452736318408</v>
      </c>
      <c r="I203" s="47">
        <f t="shared" si="61"/>
        <v>2248.7562189054729</v>
      </c>
      <c r="J203" s="48">
        <f t="shared" si="60"/>
        <v>2248.7562189054729</v>
      </c>
      <c r="K203" s="15">
        <f t="shared" si="59"/>
        <v>2144.2137910447764</v>
      </c>
      <c r="L203" s="101">
        <v>2144.21</v>
      </c>
      <c r="M203" s="59"/>
      <c r="N203" s="59"/>
      <c r="O203" s="14"/>
      <c r="P203" s="60"/>
      <c r="Q203" s="61"/>
      <c r="R203" s="62"/>
      <c r="S203" s="63"/>
    </row>
    <row r="204" spans="1:19" s="17" customFormat="1" ht="15.75">
      <c r="A204" s="55"/>
      <c r="B204" s="19">
        <v>171</v>
      </c>
      <c r="C204" s="71"/>
      <c r="D204" s="71"/>
      <c r="E204" s="75" t="s">
        <v>395</v>
      </c>
      <c r="F204" s="73" t="s">
        <v>13</v>
      </c>
      <c r="G204" s="74" t="s">
        <v>18</v>
      </c>
      <c r="H204" s="14">
        <f t="shared" si="47"/>
        <v>2810.9452736318408</v>
      </c>
      <c r="I204" s="47">
        <f t="shared" si="61"/>
        <v>2248.7562189054729</v>
      </c>
      <c r="J204" s="48">
        <f t="shared" si="60"/>
        <v>2248.7562189054729</v>
      </c>
      <c r="K204" s="15">
        <f t="shared" si="59"/>
        <v>2144.2137910447764</v>
      </c>
      <c r="L204" s="101">
        <v>2144.21</v>
      </c>
      <c r="M204" s="59"/>
      <c r="N204" s="59"/>
      <c r="O204" s="14"/>
      <c r="P204" s="60"/>
      <c r="Q204" s="61"/>
      <c r="R204" s="62"/>
      <c r="S204" s="63"/>
    </row>
    <row r="205" spans="1:19" s="17" customFormat="1" ht="15.75">
      <c r="A205" s="55"/>
      <c r="B205" s="9"/>
      <c r="C205" s="71"/>
      <c r="D205" s="71"/>
      <c r="E205" s="22" t="s">
        <v>21</v>
      </c>
      <c r="F205" s="73"/>
      <c r="G205" s="74"/>
      <c r="H205" s="14"/>
      <c r="I205" s="47"/>
      <c r="J205" s="48"/>
      <c r="K205" s="15"/>
      <c r="L205" s="101">
        <f>L204+L203+L202+L201+L200</f>
        <v>11257.11</v>
      </c>
      <c r="M205" s="59"/>
      <c r="N205" s="59"/>
      <c r="O205" s="14"/>
      <c r="P205" s="60"/>
      <c r="Q205" s="61"/>
      <c r="R205" s="62"/>
      <c r="S205" s="63"/>
    </row>
    <row r="206" spans="1:19" s="17" customFormat="1" ht="45">
      <c r="A206" s="55">
        <v>105</v>
      </c>
      <c r="B206" s="9">
        <v>172</v>
      </c>
      <c r="C206" s="75" t="s">
        <v>396</v>
      </c>
      <c r="D206" s="76" t="s">
        <v>397</v>
      </c>
      <c r="E206" s="72" t="s">
        <v>398</v>
      </c>
      <c r="F206" s="73" t="s">
        <v>31</v>
      </c>
      <c r="G206" s="74" t="s">
        <v>18</v>
      </c>
      <c r="H206" s="14">
        <f t="shared" si="47"/>
        <v>2810.9452736318408</v>
      </c>
      <c r="I206" s="23">
        <f t="shared" ref="I206:I213" si="62">H206*1.2</f>
        <v>3373.1343283582087</v>
      </c>
      <c r="J206" s="51">
        <f t="shared" si="60"/>
        <v>3373.1343283582087</v>
      </c>
      <c r="K206" s="15">
        <f t="shared" si="59"/>
        <v>3216.3206865671641</v>
      </c>
      <c r="L206" s="101">
        <v>3216.32</v>
      </c>
      <c r="M206" s="59"/>
      <c r="N206" s="59"/>
      <c r="O206" s="14"/>
      <c r="P206" s="60"/>
      <c r="Q206" s="61"/>
      <c r="R206" s="62"/>
      <c r="S206" s="63"/>
    </row>
    <row r="207" spans="1:19" s="17" customFormat="1" ht="15.75">
      <c r="A207" s="55"/>
      <c r="B207" s="19">
        <v>173</v>
      </c>
      <c r="C207" s="75"/>
      <c r="D207" s="75"/>
      <c r="E207" s="72" t="s">
        <v>399</v>
      </c>
      <c r="F207" s="73" t="s">
        <v>31</v>
      </c>
      <c r="G207" s="74" t="s">
        <v>18</v>
      </c>
      <c r="H207" s="14">
        <f t="shared" si="47"/>
        <v>2810.9452736318408</v>
      </c>
      <c r="I207" s="23">
        <f t="shared" si="62"/>
        <v>3373.1343283582087</v>
      </c>
      <c r="J207" s="51">
        <f t="shared" si="60"/>
        <v>3373.1343283582087</v>
      </c>
      <c r="K207" s="15">
        <f t="shared" si="59"/>
        <v>3216.3206865671641</v>
      </c>
      <c r="L207" s="101">
        <v>3216.32</v>
      </c>
      <c r="M207" s="59"/>
      <c r="N207" s="59"/>
      <c r="O207" s="14"/>
      <c r="P207" s="60"/>
      <c r="Q207" s="61"/>
      <c r="R207" s="62"/>
      <c r="S207" s="63"/>
    </row>
    <row r="208" spans="1:19" s="17" customFormat="1" ht="15.75">
      <c r="A208" s="55"/>
      <c r="B208" s="19">
        <v>174</v>
      </c>
      <c r="C208" s="75"/>
      <c r="D208" s="75"/>
      <c r="E208" s="72" t="s">
        <v>400</v>
      </c>
      <c r="F208" s="73" t="s">
        <v>31</v>
      </c>
      <c r="G208" s="74" t="s">
        <v>18</v>
      </c>
      <c r="H208" s="14">
        <f t="shared" si="47"/>
        <v>2810.9452736318408</v>
      </c>
      <c r="I208" s="23">
        <f t="shared" si="62"/>
        <v>3373.1343283582087</v>
      </c>
      <c r="J208" s="51">
        <f t="shared" si="60"/>
        <v>3373.1343283582087</v>
      </c>
      <c r="K208" s="15">
        <f t="shared" si="59"/>
        <v>3216.3206865671641</v>
      </c>
      <c r="L208" s="101">
        <v>3216.32</v>
      </c>
      <c r="M208" s="59"/>
      <c r="N208" s="59"/>
      <c r="O208" s="14"/>
      <c r="P208" s="60"/>
      <c r="Q208" s="61"/>
      <c r="R208" s="62"/>
      <c r="S208" s="63"/>
    </row>
    <row r="209" spans="1:19" s="17" customFormat="1" ht="15.75">
      <c r="A209" s="55"/>
      <c r="B209" s="9">
        <v>175</v>
      </c>
      <c r="C209" s="75"/>
      <c r="D209" s="75"/>
      <c r="E209" s="72" t="s">
        <v>401</v>
      </c>
      <c r="F209" s="73" t="s">
        <v>31</v>
      </c>
      <c r="G209" s="74" t="s">
        <v>18</v>
      </c>
      <c r="H209" s="14">
        <f t="shared" si="47"/>
        <v>2810.9452736318408</v>
      </c>
      <c r="I209" s="23">
        <f t="shared" si="62"/>
        <v>3373.1343283582087</v>
      </c>
      <c r="J209" s="51">
        <f t="shared" si="60"/>
        <v>3373.1343283582087</v>
      </c>
      <c r="K209" s="15">
        <f t="shared" si="59"/>
        <v>3216.3206865671641</v>
      </c>
      <c r="L209" s="101">
        <v>3216.32</v>
      </c>
      <c r="M209" s="59"/>
      <c r="N209" s="59"/>
      <c r="O209" s="14"/>
      <c r="P209" s="60"/>
      <c r="Q209" s="61"/>
      <c r="R209" s="62"/>
      <c r="S209" s="63"/>
    </row>
    <row r="210" spans="1:19" s="17" customFormat="1" ht="15.75">
      <c r="A210" s="55"/>
      <c r="B210" s="19">
        <v>176</v>
      </c>
      <c r="C210" s="75"/>
      <c r="D210" s="75"/>
      <c r="E210" s="72" t="s">
        <v>402</v>
      </c>
      <c r="F210" s="73" t="s">
        <v>31</v>
      </c>
      <c r="G210" s="74" t="s">
        <v>18</v>
      </c>
      <c r="H210" s="14">
        <f t="shared" si="47"/>
        <v>2810.9452736318408</v>
      </c>
      <c r="I210" s="23">
        <f t="shared" si="62"/>
        <v>3373.1343283582087</v>
      </c>
      <c r="J210" s="51">
        <f t="shared" si="60"/>
        <v>3373.1343283582087</v>
      </c>
      <c r="K210" s="15">
        <f t="shared" si="59"/>
        <v>3216.3206865671641</v>
      </c>
      <c r="L210" s="101">
        <v>3216.32</v>
      </c>
      <c r="M210" s="59"/>
      <c r="N210" s="59"/>
      <c r="O210" s="14"/>
      <c r="P210" s="60"/>
      <c r="Q210" s="61"/>
      <c r="R210" s="62"/>
      <c r="S210" s="63"/>
    </row>
    <row r="211" spans="1:19" s="17" customFormat="1" ht="15.75">
      <c r="A211" s="55"/>
      <c r="B211" s="19">
        <v>177</v>
      </c>
      <c r="C211" s="75"/>
      <c r="D211" s="75"/>
      <c r="E211" s="72" t="s">
        <v>403</v>
      </c>
      <c r="F211" s="73" t="s">
        <v>31</v>
      </c>
      <c r="G211" s="74" t="s">
        <v>18</v>
      </c>
      <c r="H211" s="14">
        <f t="shared" si="47"/>
        <v>2810.9452736318408</v>
      </c>
      <c r="I211" s="23">
        <f t="shared" si="62"/>
        <v>3373.1343283582087</v>
      </c>
      <c r="J211" s="51">
        <f t="shared" si="60"/>
        <v>3373.1343283582087</v>
      </c>
      <c r="K211" s="15">
        <f t="shared" si="59"/>
        <v>3216.3206865671641</v>
      </c>
      <c r="L211" s="101">
        <v>3216.32</v>
      </c>
      <c r="M211" s="59"/>
      <c r="N211" s="59"/>
      <c r="O211" s="14"/>
      <c r="P211" s="60"/>
      <c r="Q211" s="61"/>
      <c r="R211" s="62"/>
      <c r="S211" s="63"/>
    </row>
    <row r="212" spans="1:19" s="17" customFormat="1" ht="15.75">
      <c r="A212" s="55"/>
      <c r="B212" s="9">
        <v>178</v>
      </c>
      <c r="C212" s="75"/>
      <c r="D212" s="75"/>
      <c r="E212" s="72" t="s">
        <v>404</v>
      </c>
      <c r="F212" s="73" t="s">
        <v>31</v>
      </c>
      <c r="G212" s="74" t="s">
        <v>18</v>
      </c>
      <c r="H212" s="14">
        <f t="shared" si="47"/>
        <v>2810.9452736318408</v>
      </c>
      <c r="I212" s="23">
        <f t="shared" si="62"/>
        <v>3373.1343283582087</v>
      </c>
      <c r="J212" s="51">
        <f t="shared" si="60"/>
        <v>3373.1343283582087</v>
      </c>
      <c r="K212" s="15">
        <f t="shared" si="59"/>
        <v>3216.3206865671641</v>
      </c>
      <c r="L212" s="101">
        <v>3216.32</v>
      </c>
      <c r="M212" s="59"/>
      <c r="N212" s="59"/>
      <c r="O212" s="14"/>
      <c r="P212" s="60"/>
      <c r="Q212" s="61"/>
      <c r="R212" s="62"/>
      <c r="S212" s="63"/>
    </row>
    <row r="213" spans="1:19" s="17" customFormat="1" ht="15.75">
      <c r="A213" s="55"/>
      <c r="B213" s="19">
        <v>179</v>
      </c>
      <c r="C213" s="75"/>
      <c r="D213" s="75"/>
      <c r="E213" s="72" t="s">
        <v>405</v>
      </c>
      <c r="F213" s="73" t="s">
        <v>31</v>
      </c>
      <c r="G213" s="74" t="s">
        <v>18</v>
      </c>
      <c r="H213" s="14">
        <f t="shared" si="47"/>
        <v>2810.9452736318408</v>
      </c>
      <c r="I213" s="23">
        <f t="shared" si="62"/>
        <v>3373.1343283582087</v>
      </c>
      <c r="J213" s="51">
        <f t="shared" si="60"/>
        <v>3373.1343283582087</v>
      </c>
      <c r="K213" s="15">
        <f t="shared" si="59"/>
        <v>3216.3206865671641</v>
      </c>
      <c r="L213" s="101">
        <v>3216.32</v>
      </c>
      <c r="M213" s="59"/>
      <c r="N213" s="59"/>
      <c r="O213" s="14"/>
      <c r="P213" s="60"/>
      <c r="Q213" s="61"/>
      <c r="R213" s="62"/>
      <c r="S213" s="63"/>
    </row>
    <row r="214" spans="1:19" s="17" customFormat="1" ht="15.75">
      <c r="A214" s="55"/>
      <c r="B214" s="19">
        <v>180</v>
      </c>
      <c r="C214" s="75"/>
      <c r="D214" s="75"/>
      <c r="E214" s="72" t="s">
        <v>406</v>
      </c>
      <c r="F214" s="73" t="s">
        <v>20</v>
      </c>
      <c r="G214" s="74" t="s">
        <v>18</v>
      </c>
      <c r="H214" s="14">
        <f t="shared" si="47"/>
        <v>2810.9452736318408</v>
      </c>
      <c r="I214" s="23">
        <f t="shared" ref="I214:J228" si="63">H214</f>
        <v>2810.9452736318408</v>
      </c>
      <c r="J214" s="51">
        <f t="shared" si="60"/>
        <v>2810.9452736318408</v>
      </c>
      <c r="K214" s="15">
        <f t="shared" si="59"/>
        <v>2680.26723880597</v>
      </c>
      <c r="L214" s="101">
        <v>2680.27</v>
      </c>
      <c r="M214" s="59"/>
      <c r="N214" s="59"/>
      <c r="O214" s="14"/>
      <c r="P214" s="60"/>
      <c r="Q214" s="61"/>
      <c r="R214" s="62"/>
      <c r="S214" s="63"/>
    </row>
    <row r="215" spans="1:19" s="17" customFormat="1" ht="15.75">
      <c r="A215" s="55"/>
      <c r="B215" s="9">
        <v>181</v>
      </c>
      <c r="C215" s="75"/>
      <c r="D215" s="75"/>
      <c r="E215" s="72" t="s">
        <v>407</v>
      </c>
      <c r="F215" s="73" t="s">
        <v>20</v>
      </c>
      <c r="G215" s="74" t="s">
        <v>18</v>
      </c>
      <c r="H215" s="14">
        <f t="shared" si="47"/>
        <v>2810.9452736318408</v>
      </c>
      <c r="I215" s="23">
        <f t="shared" si="63"/>
        <v>2810.9452736318408</v>
      </c>
      <c r="J215" s="51">
        <f t="shared" si="60"/>
        <v>2810.9452736318408</v>
      </c>
      <c r="K215" s="15">
        <f t="shared" si="59"/>
        <v>2680.26723880597</v>
      </c>
      <c r="L215" s="101">
        <v>2680.27</v>
      </c>
      <c r="M215" s="59"/>
      <c r="N215" s="59"/>
      <c r="O215" s="14"/>
      <c r="P215" s="60"/>
      <c r="Q215" s="61"/>
      <c r="R215" s="62"/>
      <c r="S215" s="63"/>
    </row>
    <row r="216" spans="1:19" s="17" customFormat="1" ht="15.75">
      <c r="A216" s="55"/>
      <c r="B216" s="19">
        <v>182</v>
      </c>
      <c r="C216" s="75"/>
      <c r="D216" s="75"/>
      <c r="E216" s="72" t="s">
        <v>408</v>
      </c>
      <c r="F216" s="73" t="s">
        <v>20</v>
      </c>
      <c r="G216" s="74" t="s">
        <v>18</v>
      </c>
      <c r="H216" s="14">
        <f t="shared" si="47"/>
        <v>2810.9452736318408</v>
      </c>
      <c r="I216" s="23">
        <f t="shared" si="63"/>
        <v>2810.9452736318408</v>
      </c>
      <c r="J216" s="51">
        <f t="shared" si="60"/>
        <v>2810.9452736318408</v>
      </c>
      <c r="K216" s="15">
        <f t="shared" si="59"/>
        <v>2680.26723880597</v>
      </c>
      <c r="L216" s="101">
        <v>2680.27</v>
      </c>
      <c r="M216" s="59"/>
      <c r="N216" s="59"/>
      <c r="O216" s="14"/>
      <c r="P216" s="60"/>
      <c r="Q216" s="61"/>
      <c r="R216" s="62"/>
      <c r="S216" s="63"/>
    </row>
    <row r="217" spans="1:19" s="17" customFormat="1" ht="15.75">
      <c r="A217" s="55"/>
      <c r="B217" s="19">
        <v>183</v>
      </c>
      <c r="C217" s="75"/>
      <c r="D217" s="75"/>
      <c r="E217" s="72" t="s">
        <v>409</v>
      </c>
      <c r="F217" s="73" t="s">
        <v>20</v>
      </c>
      <c r="G217" s="74" t="s">
        <v>18</v>
      </c>
      <c r="H217" s="14">
        <f t="shared" si="47"/>
        <v>2810.9452736318408</v>
      </c>
      <c r="I217" s="23">
        <f t="shared" si="63"/>
        <v>2810.9452736318408</v>
      </c>
      <c r="J217" s="51">
        <f t="shared" si="60"/>
        <v>2810.9452736318408</v>
      </c>
      <c r="K217" s="15">
        <f t="shared" si="59"/>
        <v>2680.26723880597</v>
      </c>
      <c r="L217" s="101">
        <v>2680.27</v>
      </c>
      <c r="M217" s="59"/>
      <c r="N217" s="59"/>
      <c r="O217" s="14"/>
      <c r="P217" s="60"/>
      <c r="Q217" s="61"/>
      <c r="R217" s="62"/>
      <c r="S217" s="63"/>
    </row>
    <row r="218" spans="1:19" s="17" customFormat="1" ht="15.75">
      <c r="A218" s="55"/>
      <c r="B218" s="9">
        <v>184</v>
      </c>
      <c r="C218" s="75"/>
      <c r="D218" s="75"/>
      <c r="E218" s="72" t="s">
        <v>410</v>
      </c>
      <c r="F218" s="73" t="s">
        <v>20</v>
      </c>
      <c r="G218" s="74" t="s">
        <v>18</v>
      </c>
      <c r="H218" s="14">
        <f t="shared" si="47"/>
        <v>2810.9452736318408</v>
      </c>
      <c r="I218" s="23">
        <f t="shared" si="63"/>
        <v>2810.9452736318408</v>
      </c>
      <c r="J218" s="51">
        <f t="shared" si="63"/>
        <v>2810.9452736318408</v>
      </c>
      <c r="K218" s="15">
        <f t="shared" si="59"/>
        <v>2680.26723880597</v>
      </c>
      <c r="L218" s="101">
        <v>2680.27</v>
      </c>
      <c r="M218" s="59"/>
      <c r="N218" s="59"/>
      <c r="O218" s="14"/>
      <c r="P218" s="60"/>
      <c r="Q218" s="61"/>
      <c r="R218" s="62"/>
      <c r="S218" s="63"/>
    </row>
    <row r="219" spans="1:19" s="17" customFormat="1" ht="15.75">
      <c r="A219" s="18"/>
      <c r="B219" s="19">
        <v>185</v>
      </c>
      <c r="C219" s="64"/>
      <c r="D219" s="64"/>
      <c r="E219" s="67" t="s">
        <v>411</v>
      </c>
      <c r="F219" s="73" t="s">
        <v>20</v>
      </c>
      <c r="G219" s="74" t="s">
        <v>18</v>
      </c>
      <c r="H219" s="14">
        <f t="shared" si="47"/>
        <v>2810.9452736318408</v>
      </c>
      <c r="I219" s="23">
        <f t="shared" si="63"/>
        <v>2810.9452736318408</v>
      </c>
      <c r="J219" s="51">
        <f t="shared" si="63"/>
        <v>2810.9452736318408</v>
      </c>
      <c r="K219" s="15">
        <f t="shared" si="59"/>
        <v>2680.26723880597</v>
      </c>
      <c r="L219" s="98">
        <v>2680.27</v>
      </c>
      <c r="M219" s="59"/>
      <c r="N219" s="59"/>
      <c r="O219" s="14"/>
      <c r="P219" s="60"/>
      <c r="Q219" s="61"/>
      <c r="R219" s="62"/>
      <c r="S219" s="63"/>
    </row>
    <row r="220" spans="1:19" s="17" customFormat="1" ht="15.75">
      <c r="A220" s="18"/>
      <c r="B220" s="19">
        <v>186</v>
      </c>
      <c r="C220" s="64"/>
      <c r="D220" s="64"/>
      <c r="E220" s="67" t="s">
        <v>412</v>
      </c>
      <c r="F220" s="73" t="s">
        <v>20</v>
      </c>
      <c r="G220" s="74" t="s">
        <v>18</v>
      </c>
      <c r="H220" s="14">
        <f t="shared" si="47"/>
        <v>2810.9452736318408</v>
      </c>
      <c r="I220" s="23">
        <f t="shared" si="63"/>
        <v>2810.9452736318408</v>
      </c>
      <c r="J220" s="51">
        <f t="shared" si="63"/>
        <v>2810.9452736318408</v>
      </c>
      <c r="K220" s="15">
        <f t="shared" si="59"/>
        <v>2680.26723880597</v>
      </c>
      <c r="L220" s="98">
        <v>2680.27</v>
      </c>
      <c r="M220" s="59"/>
      <c r="N220" s="59"/>
      <c r="O220" s="14"/>
      <c r="P220" s="60"/>
      <c r="Q220" s="61"/>
      <c r="R220" s="62"/>
      <c r="S220" s="63"/>
    </row>
    <row r="221" spans="1:19" s="17" customFormat="1" ht="15.75">
      <c r="A221" s="18"/>
      <c r="B221" s="9">
        <v>187</v>
      </c>
      <c r="C221" s="64"/>
      <c r="D221" s="64"/>
      <c r="E221" s="67" t="s">
        <v>413</v>
      </c>
      <c r="F221" s="73" t="s">
        <v>20</v>
      </c>
      <c r="G221" s="74" t="s">
        <v>18</v>
      </c>
      <c r="H221" s="14">
        <f t="shared" si="47"/>
        <v>2810.9452736318408</v>
      </c>
      <c r="I221" s="23">
        <f t="shared" si="63"/>
        <v>2810.9452736318408</v>
      </c>
      <c r="J221" s="51">
        <f t="shared" si="63"/>
        <v>2810.9452736318408</v>
      </c>
      <c r="K221" s="15">
        <f t="shared" si="59"/>
        <v>2680.26723880597</v>
      </c>
      <c r="L221" s="98">
        <v>2680.27</v>
      </c>
      <c r="M221" s="59"/>
      <c r="N221" s="59"/>
      <c r="O221" s="14"/>
      <c r="P221" s="60"/>
      <c r="Q221" s="61"/>
      <c r="R221" s="62"/>
      <c r="S221" s="63"/>
    </row>
    <row r="222" spans="1:19" s="17" customFormat="1" ht="15.75">
      <c r="A222" s="18"/>
      <c r="B222" s="19">
        <v>188</v>
      </c>
      <c r="C222" s="64"/>
      <c r="D222" s="64"/>
      <c r="E222" s="67" t="s">
        <v>414</v>
      </c>
      <c r="F222" s="65" t="s">
        <v>20</v>
      </c>
      <c r="G222" s="66" t="s">
        <v>18</v>
      </c>
      <c r="H222" s="14">
        <f t="shared" si="47"/>
        <v>2810.9452736318408</v>
      </c>
      <c r="I222" s="23">
        <f t="shared" si="63"/>
        <v>2810.9452736318408</v>
      </c>
      <c r="J222" s="51">
        <f t="shared" si="63"/>
        <v>2810.9452736318408</v>
      </c>
      <c r="K222" s="15">
        <f t="shared" si="59"/>
        <v>2680.26723880597</v>
      </c>
      <c r="L222" s="98">
        <v>2680.27</v>
      </c>
      <c r="M222" s="59"/>
      <c r="N222" s="59"/>
      <c r="O222" s="14"/>
      <c r="P222" s="60"/>
      <c r="Q222" s="61"/>
      <c r="R222" s="62"/>
      <c r="S222" s="63"/>
    </row>
    <row r="223" spans="1:19" s="17" customFormat="1" ht="15.75">
      <c r="A223" s="18"/>
      <c r="B223" s="19">
        <v>189</v>
      </c>
      <c r="C223" s="64"/>
      <c r="D223" s="64"/>
      <c r="E223" s="67" t="s">
        <v>415</v>
      </c>
      <c r="F223" s="65" t="s">
        <v>13</v>
      </c>
      <c r="G223" s="66" t="s">
        <v>18</v>
      </c>
      <c r="H223" s="14">
        <f t="shared" si="47"/>
        <v>2810.9452736318408</v>
      </c>
      <c r="I223" s="47">
        <f t="shared" ref="I223:I225" si="64">H223*0.8</f>
        <v>2248.7562189054729</v>
      </c>
      <c r="J223" s="48">
        <f t="shared" si="63"/>
        <v>2248.7562189054729</v>
      </c>
      <c r="K223" s="15">
        <f t="shared" si="59"/>
        <v>2144.2137910447764</v>
      </c>
      <c r="L223" s="98">
        <v>2144.21</v>
      </c>
      <c r="M223" s="59"/>
      <c r="N223" s="59"/>
      <c r="O223" s="14"/>
      <c r="P223" s="60"/>
      <c r="Q223" s="61"/>
      <c r="R223" s="62"/>
      <c r="S223" s="63"/>
    </row>
    <row r="224" spans="1:19" s="17" customFormat="1" ht="15.75">
      <c r="A224" s="18"/>
      <c r="B224" s="9">
        <v>190</v>
      </c>
      <c r="C224" s="64"/>
      <c r="D224" s="64"/>
      <c r="E224" s="67" t="s">
        <v>416</v>
      </c>
      <c r="F224" s="65" t="s">
        <v>13</v>
      </c>
      <c r="G224" s="66" t="s">
        <v>18</v>
      </c>
      <c r="H224" s="14">
        <f t="shared" si="47"/>
        <v>2810.9452736318408</v>
      </c>
      <c r="I224" s="47">
        <f t="shared" si="64"/>
        <v>2248.7562189054729</v>
      </c>
      <c r="J224" s="48">
        <f t="shared" si="63"/>
        <v>2248.7562189054729</v>
      </c>
      <c r="K224" s="15">
        <f t="shared" si="59"/>
        <v>2144.2137910447764</v>
      </c>
      <c r="L224" s="98">
        <v>2144.21</v>
      </c>
      <c r="M224" s="59"/>
      <c r="N224" s="59"/>
      <c r="O224" s="14"/>
      <c r="P224" s="60"/>
      <c r="Q224" s="61"/>
      <c r="R224" s="62"/>
      <c r="S224" s="63"/>
    </row>
    <row r="225" spans="1:19" s="17" customFormat="1" ht="15.75">
      <c r="A225" s="18"/>
      <c r="B225" s="19">
        <v>191</v>
      </c>
      <c r="C225" s="64"/>
      <c r="D225" s="64"/>
      <c r="E225" s="67" t="s">
        <v>417</v>
      </c>
      <c r="F225" s="65" t="s">
        <v>13</v>
      </c>
      <c r="G225" s="66" t="s">
        <v>18</v>
      </c>
      <c r="H225" s="14">
        <f t="shared" si="47"/>
        <v>2810.9452736318408</v>
      </c>
      <c r="I225" s="47">
        <f t="shared" si="64"/>
        <v>2248.7562189054729</v>
      </c>
      <c r="J225" s="48">
        <f t="shared" si="63"/>
        <v>2248.7562189054729</v>
      </c>
      <c r="K225" s="15">
        <f t="shared" si="59"/>
        <v>2144.2137910447764</v>
      </c>
      <c r="L225" s="98">
        <v>2144.21</v>
      </c>
      <c r="M225" s="59"/>
      <c r="N225" s="59"/>
      <c r="O225" s="14"/>
      <c r="P225" s="60"/>
      <c r="Q225" s="61"/>
      <c r="R225" s="62"/>
      <c r="S225" s="63"/>
    </row>
    <row r="226" spans="1:19" s="17" customFormat="1" ht="15.75">
      <c r="A226" s="18"/>
      <c r="B226" s="19"/>
      <c r="C226" s="64"/>
      <c r="D226" s="64"/>
      <c r="E226" s="22" t="s">
        <v>21</v>
      </c>
      <c r="F226" s="65"/>
      <c r="G226" s="66"/>
      <c r="H226" s="14"/>
      <c r="I226" s="47"/>
      <c r="J226" s="48"/>
      <c r="K226" s="15"/>
      <c r="L226" s="98">
        <f>L225+L224+L223+L222+L221+L220+L219+L218+L217+L216+L215+L214+L213+L212+L211+L210+L209+L208+L207+L206</f>
        <v>56285.62</v>
      </c>
      <c r="M226" s="59"/>
      <c r="N226" s="59"/>
      <c r="O226" s="14"/>
      <c r="P226" s="60"/>
      <c r="Q226" s="61"/>
      <c r="R226" s="62"/>
      <c r="S226" s="63"/>
    </row>
    <row r="227" spans="1:19" s="17" customFormat="1" ht="15.75">
      <c r="A227" s="18">
        <v>106</v>
      </c>
      <c r="B227" s="19">
        <v>192</v>
      </c>
      <c r="C227" s="64" t="s">
        <v>418</v>
      </c>
      <c r="D227" s="64" t="s">
        <v>419</v>
      </c>
      <c r="E227" s="67" t="s">
        <v>420</v>
      </c>
      <c r="F227" s="65" t="s">
        <v>20</v>
      </c>
      <c r="G227" s="66" t="s">
        <v>18</v>
      </c>
      <c r="H227" s="14">
        <f t="shared" si="47"/>
        <v>2810.9452736318408</v>
      </c>
      <c r="I227" s="23">
        <f t="shared" ref="I227" si="65">H227</f>
        <v>2810.9452736318408</v>
      </c>
      <c r="J227" s="51">
        <f t="shared" si="63"/>
        <v>2810.9452736318408</v>
      </c>
      <c r="K227" s="15">
        <f t="shared" si="59"/>
        <v>2680.26723880597</v>
      </c>
      <c r="L227" s="98">
        <v>2680.27</v>
      </c>
      <c r="M227" s="59"/>
      <c r="N227" s="59"/>
      <c r="O227" s="14"/>
      <c r="P227" s="60"/>
      <c r="Q227" s="61"/>
      <c r="R227" s="62"/>
      <c r="S227" s="63"/>
    </row>
    <row r="228" spans="1:19" s="17" customFormat="1" ht="15.75">
      <c r="A228" s="18"/>
      <c r="B228" s="9">
        <v>193</v>
      </c>
      <c r="C228" s="64"/>
      <c r="D228" s="64"/>
      <c r="E228" s="67" t="s">
        <v>421</v>
      </c>
      <c r="F228" s="65" t="s">
        <v>13</v>
      </c>
      <c r="G228" s="66" t="s">
        <v>18</v>
      </c>
      <c r="H228" s="14">
        <f t="shared" si="47"/>
        <v>2810.9452736318408</v>
      </c>
      <c r="I228" s="47">
        <f t="shared" ref="I228" si="66">H228*0.8</f>
        <v>2248.7562189054729</v>
      </c>
      <c r="J228" s="48">
        <f t="shared" si="63"/>
        <v>2248.7562189054729</v>
      </c>
      <c r="K228" s="15">
        <f t="shared" si="59"/>
        <v>2144.2137910447764</v>
      </c>
      <c r="L228" s="98">
        <v>2144.21</v>
      </c>
      <c r="M228" s="59"/>
      <c r="N228" s="59"/>
      <c r="O228" s="14"/>
      <c r="P228" s="60"/>
      <c r="Q228" s="61"/>
      <c r="R228" s="62"/>
      <c r="S228" s="63"/>
    </row>
    <row r="229" spans="1:19" s="17" customFormat="1" ht="15.75">
      <c r="A229" s="18"/>
      <c r="B229" s="9"/>
      <c r="C229" s="64"/>
      <c r="D229" s="64"/>
      <c r="E229" s="22" t="s">
        <v>21</v>
      </c>
      <c r="F229" s="65"/>
      <c r="G229" s="66"/>
      <c r="H229" s="14"/>
      <c r="I229" s="47"/>
      <c r="J229" s="48"/>
      <c r="K229" s="15"/>
      <c r="L229" s="98">
        <f>L228+L227</f>
        <v>4824.4799999999996</v>
      </c>
      <c r="M229" s="59"/>
      <c r="N229" s="59"/>
      <c r="O229" s="14"/>
      <c r="P229" s="60"/>
      <c r="Q229" s="61"/>
      <c r="R229" s="62"/>
      <c r="S229" s="63"/>
    </row>
    <row r="230" spans="1:19" s="17" customFormat="1" ht="15.75">
      <c r="A230" s="18">
        <v>107</v>
      </c>
      <c r="B230" s="19">
        <v>194</v>
      </c>
      <c r="C230" s="64" t="s">
        <v>422</v>
      </c>
      <c r="D230" s="64" t="s">
        <v>423</v>
      </c>
      <c r="E230" s="67" t="s">
        <v>424</v>
      </c>
      <c r="F230" s="65" t="s">
        <v>13</v>
      </c>
      <c r="G230" s="66" t="s">
        <v>14</v>
      </c>
      <c r="H230" s="14">
        <f t="shared" ref="H230:H238" si="67">565000/201</f>
        <v>2810.9452736318408</v>
      </c>
      <c r="I230" s="47">
        <f>H230*0.8</f>
        <v>2248.7562189054729</v>
      </c>
      <c r="J230" s="48">
        <f>I230*1.5</f>
        <v>3373.1343283582091</v>
      </c>
      <c r="K230" s="15">
        <f t="shared" ref="K230:K238" si="68">J230*0.953511</f>
        <v>3216.3206865671646</v>
      </c>
      <c r="L230" s="98">
        <v>3216.32</v>
      </c>
      <c r="M230" s="59"/>
      <c r="N230" s="59"/>
      <c r="O230" s="14"/>
      <c r="P230" s="60"/>
      <c r="Q230" s="61"/>
      <c r="R230" s="62"/>
      <c r="S230" s="63"/>
    </row>
    <row r="231" spans="1:19" s="17" customFormat="1" ht="15.75">
      <c r="A231" s="18">
        <v>108</v>
      </c>
      <c r="B231" s="19">
        <v>195</v>
      </c>
      <c r="C231" s="64" t="s">
        <v>425</v>
      </c>
      <c r="D231" s="64" t="s">
        <v>426</v>
      </c>
      <c r="E231" s="67" t="s">
        <v>427</v>
      </c>
      <c r="F231" s="65" t="s">
        <v>13</v>
      </c>
      <c r="G231" s="66" t="s">
        <v>14</v>
      </c>
      <c r="H231" s="14">
        <f t="shared" si="67"/>
        <v>2810.9452736318408</v>
      </c>
      <c r="I231" s="47">
        <f>H231*0.8</f>
        <v>2248.7562189054729</v>
      </c>
      <c r="J231" s="48">
        <f>I231*1.5</f>
        <v>3373.1343283582091</v>
      </c>
      <c r="K231" s="15">
        <f t="shared" si="68"/>
        <v>3216.3206865671646</v>
      </c>
      <c r="L231" s="98">
        <v>3216.32</v>
      </c>
      <c r="M231" s="59"/>
      <c r="N231" s="59"/>
      <c r="O231" s="14"/>
      <c r="P231" s="60"/>
      <c r="Q231" s="61"/>
      <c r="R231" s="62"/>
      <c r="S231" s="63"/>
    </row>
    <row r="232" spans="1:19" s="17" customFormat="1" ht="15.75">
      <c r="A232" s="18">
        <v>109</v>
      </c>
      <c r="B232" s="9">
        <v>196</v>
      </c>
      <c r="C232" s="64" t="s">
        <v>428</v>
      </c>
      <c r="D232" s="64" t="s">
        <v>429</v>
      </c>
      <c r="E232" s="67" t="s">
        <v>430</v>
      </c>
      <c r="F232" s="65" t="s">
        <v>13</v>
      </c>
      <c r="G232" s="66" t="s">
        <v>14</v>
      </c>
      <c r="H232" s="14">
        <f t="shared" si="67"/>
        <v>2810.9452736318408</v>
      </c>
      <c r="I232" s="47">
        <f>H232*0.8</f>
        <v>2248.7562189054729</v>
      </c>
      <c r="J232" s="48">
        <f>I232*1.5</f>
        <v>3373.1343283582091</v>
      </c>
      <c r="K232" s="15">
        <f t="shared" si="68"/>
        <v>3216.3206865671646</v>
      </c>
      <c r="L232" s="98">
        <v>3216.32</v>
      </c>
      <c r="M232" s="59"/>
      <c r="N232" s="59"/>
      <c r="O232" s="14"/>
      <c r="P232" s="60"/>
      <c r="Q232" s="61"/>
      <c r="R232" s="62"/>
      <c r="S232" s="63"/>
    </row>
    <row r="233" spans="1:19" s="17" customFormat="1" ht="15.75">
      <c r="A233" s="18">
        <v>110</v>
      </c>
      <c r="B233" s="19">
        <v>197</v>
      </c>
      <c r="C233" s="64" t="s">
        <v>431</v>
      </c>
      <c r="D233" s="64" t="s">
        <v>432</v>
      </c>
      <c r="E233" s="67" t="s">
        <v>433</v>
      </c>
      <c r="F233" s="65" t="s">
        <v>13</v>
      </c>
      <c r="G233" s="66" t="s">
        <v>18</v>
      </c>
      <c r="H233" s="14">
        <f t="shared" si="67"/>
        <v>2810.9452736318408</v>
      </c>
      <c r="I233" s="47">
        <f t="shared" ref="I233:I234" si="69">H233*0.8</f>
        <v>2248.7562189054729</v>
      </c>
      <c r="J233" s="48">
        <f t="shared" ref="J233:J234" si="70">I233</f>
        <v>2248.7562189054729</v>
      </c>
      <c r="K233" s="15">
        <f t="shared" si="68"/>
        <v>2144.2137910447764</v>
      </c>
      <c r="L233" s="98">
        <v>2144.21</v>
      </c>
      <c r="M233" s="59"/>
      <c r="N233" s="59"/>
      <c r="O233" s="14"/>
      <c r="P233" s="60"/>
      <c r="Q233" s="61"/>
      <c r="R233" s="62"/>
      <c r="S233" s="63"/>
    </row>
    <row r="234" spans="1:19" s="17" customFormat="1" ht="15.75">
      <c r="A234" s="18"/>
      <c r="B234" s="19">
        <v>198</v>
      </c>
      <c r="C234" s="64"/>
      <c r="D234" s="64"/>
      <c r="E234" s="67" t="s">
        <v>434</v>
      </c>
      <c r="F234" s="65" t="s">
        <v>13</v>
      </c>
      <c r="G234" s="66" t="s">
        <v>18</v>
      </c>
      <c r="H234" s="14">
        <f t="shared" si="67"/>
        <v>2810.9452736318408</v>
      </c>
      <c r="I234" s="47">
        <f t="shared" si="69"/>
        <v>2248.7562189054729</v>
      </c>
      <c r="J234" s="48">
        <f t="shared" si="70"/>
        <v>2248.7562189054729</v>
      </c>
      <c r="K234" s="15">
        <f t="shared" si="68"/>
        <v>2144.2137910447764</v>
      </c>
      <c r="L234" s="98">
        <v>2144.21</v>
      </c>
      <c r="M234" s="59"/>
      <c r="N234" s="59"/>
      <c r="O234" s="14"/>
      <c r="P234" s="60"/>
      <c r="Q234" s="61"/>
      <c r="R234" s="62"/>
      <c r="S234" s="63"/>
    </row>
    <row r="235" spans="1:19" s="17" customFormat="1" ht="15.75">
      <c r="A235" s="18"/>
      <c r="B235" s="9"/>
      <c r="C235" s="64"/>
      <c r="D235" s="64"/>
      <c r="E235" s="22" t="s">
        <v>21</v>
      </c>
      <c r="F235" s="65"/>
      <c r="G235" s="66"/>
      <c r="H235" s="14"/>
      <c r="I235" s="47"/>
      <c r="J235" s="48"/>
      <c r="K235" s="15"/>
      <c r="L235" s="98">
        <f>L234+L233</f>
        <v>4288.42</v>
      </c>
      <c r="M235" s="59"/>
      <c r="N235" s="59"/>
      <c r="O235" s="14"/>
      <c r="P235" s="60"/>
      <c r="Q235" s="61"/>
      <c r="R235" s="62"/>
      <c r="S235" s="63"/>
    </row>
    <row r="236" spans="1:19" s="17" customFormat="1" ht="15.75">
      <c r="A236" s="18">
        <v>111</v>
      </c>
      <c r="B236" s="9">
        <v>199</v>
      </c>
      <c r="C236" s="64" t="s">
        <v>435</v>
      </c>
      <c r="D236" s="64" t="s">
        <v>436</v>
      </c>
      <c r="E236" s="67" t="s">
        <v>437</v>
      </c>
      <c r="F236" s="65" t="s">
        <v>13</v>
      </c>
      <c r="G236" s="66" t="s">
        <v>14</v>
      </c>
      <c r="H236" s="14">
        <f t="shared" si="67"/>
        <v>2810.9452736318408</v>
      </c>
      <c r="I236" s="47">
        <f>H236*0.8</f>
        <v>2248.7562189054729</v>
      </c>
      <c r="J236" s="48">
        <f>I236*1.5</f>
        <v>3373.1343283582091</v>
      </c>
      <c r="K236" s="15">
        <f t="shared" si="68"/>
        <v>3216.3206865671646</v>
      </c>
      <c r="L236" s="98">
        <v>3216.32</v>
      </c>
      <c r="M236" s="59"/>
      <c r="N236" s="59"/>
      <c r="O236" s="14"/>
      <c r="P236" s="60"/>
      <c r="Q236" s="61"/>
      <c r="R236" s="62"/>
      <c r="S236" s="63"/>
    </row>
    <row r="237" spans="1:19" s="17" customFormat="1" ht="15.75">
      <c r="A237" s="18">
        <v>112</v>
      </c>
      <c r="B237" s="19">
        <v>200</v>
      </c>
      <c r="C237" s="64" t="s">
        <v>438</v>
      </c>
      <c r="D237" s="64" t="s">
        <v>439</v>
      </c>
      <c r="E237" s="67" t="s">
        <v>440</v>
      </c>
      <c r="F237" s="65" t="s">
        <v>13</v>
      </c>
      <c r="G237" s="66" t="s">
        <v>18</v>
      </c>
      <c r="H237" s="14">
        <f t="shared" si="67"/>
        <v>2810.9452736318408</v>
      </c>
      <c r="I237" s="47">
        <f t="shared" ref="I237:I238" si="71">H237*0.8</f>
        <v>2248.7562189054729</v>
      </c>
      <c r="J237" s="48">
        <f t="shared" ref="J237:J238" si="72">I237</f>
        <v>2248.7562189054729</v>
      </c>
      <c r="K237" s="15">
        <f t="shared" si="68"/>
        <v>2144.2137910447764</v>
      </c>
      <c r="L237" s="98">
        <v>2144.21</v>
      </c>
      <c r="M237" s="59"/>
      <c r="N237" s="59"/>
      <c r="O237" s="14"/>
      <c r="P237" s="60"/>
      <c r="Q237" s="61"/>
      <c r="R237" s="62"/>
      <c r="S237" s="63"/>
    </row>
    <row r="238" spans="1:19" s="17" customFormat="1" ht="16.5" thickBot="1">
      <c r="A238" s="18">
        <v>113</v>
      </c>
      <c r="B238" s="19">
        <v>201</v>
      </c>
      <c r="C238" s="64" t="s">
        <v>441</v>
      </c>
      <c r="D238" s="64" t="s">
        <v>442</v>
      </c>
      <c r="E238" s="67" t="s">
        <v>443</v>
      </c>
      <c r="F238" s="65" t="s">
        <v>13</v>
      </c>
      <c r="G238" s="66" t="s">
        <v>18</v>
      </c>
      <c r="H238" s="14">
        <f t="shared" si="67"/>
        <v>2810.9452736318408</v>
      </c>
      <c r="I238" s="47">
        <f t="shared" si="71"/>
        <v>2248.7562189054729</v>
      </c>
      <c r="J238" s="48">
        <f t="shared" si="72"/>
        <v>2248.7562189054729</v>
      </c>
      <c r="K238" s="15">
        <f t="shared" si="68"/>
        <v>2144.2137910447764</v>
      </c>
      <c r="L238" s="101">
        <v>2144.21</v>
      </c>
      <c r="M238" s="59"/>
      <c r="N238" s="59"/>
      <c r="O238" s="14"/>
      <c r="P238" s="60"/>
      <c r="Q238" s="61"/>
      <c r="R238" s="62"/>
      <c r="S238" s="63"/>
    </row>
    <row r="239" spans="1:19" s="17" customFormat="1" ht="16.5" thickBot="1">
      <c r="A239" s="77">
        <v>113</v>
      </c>
      <c r="B239" s="78">
        <v>201</v>
      </c>
      <c r="C239" s="79"/>
      <c r="D239" s="80"/>
      <c r="E239" s="81" t="s">
        <v>21</v>
      </c>
      <c r="F239" s="80"/>
      <c r="G239" s="79"/>
      <c r="H239" s="82">
        <f>SUM(H5:H238)</f>
        <v>564999.99999999895</v>
      </c>
      <c r="I239" s="83"/>
      <c r="J239" s="83"/>
      <c r="K239" s="84">
        <f>SUM(K5:K238)</f>
        <v>565000.33394029806</v>
      </c>
      <c r="L239" s="85">
        <f>L5+L8+L9+L10+L11+L12+L13+L14+L15+L16+L17+L20+L21+L22+L23+L26+L29+L34+L37+L38+L39+L40+L41+L42+L43+L44+L45+L46+L47+L51+L52+L53+L54+L63+L64+L65+L66+L73+L77+L78+L84+L85+L86+L87+L88+L91+L92+L93+L94+L99+L100+L101+L102+L103+L104+L105+L106+L107+L108+L109+L110+L111+L112+L113+L114+L117+L118+L121+L122+L123+L128+L131+L132+L133+L134+L138+L142+L143+L146+L147+L148+L149+L150+L151+L152+L157+L160+L161+L169+L172+L175+L176+L177+L180+L183+L184+L189+L190+L195+L196+L197+L198+L199+L205+L226+L229+L230+L231+L232+L235+L236+L237+L238</f>
        <v>565000.00200000009</v>
      </c>
      <c r="M239" s="59"/>
      <c r="N239" s="59"/>
      <c r="O239" s="14"/>
      <c r="P239" s="60"/>
      <c r="Q239" s="61"/>
      <c r="R239" s="62"/>
      <c r="S239" s="63"/>
    </row>
    <row r="240" spans="1:19" s="17" customFormat="1" ht="15.75">
      <c r="M240" s="59"/>
      <c r="N240" s="59"/>
      <c r="O240" s="14"/>
      <c r="P240" s="60"/>
      <c r="Q240" s="61"/>
      <c r="R240" s="62"/>
      <c r="S240" s="63"/>
    </row>
    <row r="241" spans="1:19" s="17" customFormat="1" ht="15.75">
      <c r="M241" s="59"/>
      <c r="N241" s="59"/>
      <c r="O241" s="14"/>
      <c r="P241" s="60"/>
      <c r="Q241" s="61"/>
      <c r="R241" s="62"/>
      <c r="S241" s="63"/>
    </row>
    <row r="242" spans="1:19" s="17" customFormat="1" ht="15.75">
      <c r="B242" s="90"/>
      <c r="C242" s="90"/>
      <c r="F242" s="90"/>
      <c r="G242" s="90"/>
      <c r="L242" s="92" t="s">
        <v>445</v>
      </c>
      <c r="M242" s="59"/>
      <c r="N242" s="59"/>
      <c r="O242" s="14"/>
      <c r="P242" s="60"/>
      <c r="Q242" s="61"/>
      <c r="R242" s="62"/>
      <c r="S242" s="63"/>
    </row>
    <row r="243" spans="1:19" s="17" customFormat="1" ht="15.75">
      <c r="B243" s="93"/>
      <c r="C243" s="93"/>
      <c r="F243" s="93"/>
      <c r="G243" s="93"/>
      <c r="L243" s="91" t="s">
        <v>444</v>
      </c>
      <c r="M243" s="59"/>
      <c r="N243" s="59"/>
      <c r="O243" s="14"/>
      <c r="P243" s="60"/>
      <c r="Q243" s="61"/>
      <c r="R243" s="62"/>
      <c r="S243" s="63"/>
    </row>
    <row r="244" spans="1:19" s="17" customFormat="1" ht="15.75">
      <c r="C244" s="90"/>
      <c r="D244" s="90"/>
      <c r="M244" s="59"/>
      <c r="N244" s="59"/>
      <c r="O244" s="14"/>
      <c r="P244" s="60"/>
      <c r="Q244" s="61"/>
      <c r="R244" s="62"/>
      <c r="S244" s="63"/>
    </row>
    <row r="245" spans="1:19" s="17" customFormat="1" ht="15.75">
      <c r="C245" s="93"/>
      <c r="D245" s="93"/>
      <c r="L245" s="90"/>
      <c r="M245" s="59"/>
      <c r="N245" s="59"/>
      <c r="O245" s="14"/>
      <c r="P245" s="60"/>
      <c r="Q245" s="61"/>
      <c r="R245" s="62"/>
      <c r="S245" s="63"/>
    </row>
    <row r="246" spans="1:19" s="17" customFormat="1" ht="15.75">
      <c r="D246" s="90"/>
      <c r="L246" s="90"/>
      <c r="M246" s="59"/>
      <c r="N246" s="59"/>
      <c r="O246" s="14"/>
      <c r="P246" s="60"/>
      <c r="Q246" s="61"/>
      <c r="R246" s="62"/>
      <c r="S246" s="63"/>
    </row>
    <row r="247" spans="1:19" s="17" customFormat="1" ht="15.75">
      <c r="D247" s="93"/>
      <c r="M247" s="59"/>
      <c r="N247" s="59"/>
      <c r="O247" s="14"/>
      <c r="P247" s="60"/>
      <c r="Q247" s="61"/>
      <c r="R247" s="62"/>
      <c r="S247" s="63"/>
    </row>
    <row r="248" spans="1:19" s="17" customFormat="1" ht="15.75">
      <c r="E248" s="90"/>
      <c r="F248" s="90"/>
      <c r="G248" s="90"/>
      <c r="M248" s="59"/>
      <c r="N248" s="59"/>
      <c r="O248" s="14"/>
      <c r="P248" s="60"/>
      <c r="Q248" s="61"/>
      <c r="R248" s="62"/>
      <c r="S248" s="63"/>
    </row>
    <row r="249" spans="1:19" s="17" customFormat="1" ht="15.75">
      <c r="E249" s="93"/>
      <c r="F249" s="93"/>
      <c r="G249" s="93"/>
      <c r="M249" s="59"/>
      <c r="N249" s="59"/>
      <c r="O249" s="14"/>
      <c r="P249" s="60"/>
      <c r="Q249" s="61"/>
      <c r="R249" s="62"/>
      <c r="S249" s="63"/>
    </row>
    <row r="250" spans="1:19" s="17" customFormat="1" ht="15.75">
      <c r="M250" s="59"/>
      <c r="N250" s="59"/>
      <c r="O250" s="14"/>
      <c r="P250" s="60"/>
      <c r="Q250" s="61"/>
      <c r="R250" s="62"/>
      <c r="S250" s="63"/>
    </row>
    <row r="251" spans="1:19" s="17" customFormat="1" ht="15.75">
      <c r="M251" s="59"/>
      <c r="N251" s="59"/>
      <c r="O251" s="14"/>
      <c r="P251" s="60"/>
      <c r="Q251" s="61"/>
      <c r="R251" s="62"/>
      <c r="S251" s="63"/>
    </row>
    <row r="252" spans="1:19" s="17" customFormat="1" ht="15.75">
      <c r="M252" s="59"/>
      <c r="N252" s="59"/>
      <c r="O252" s="14"/>
      <c r="P252" s="60"/>
      <c r="Q252" s="61"/>
      <c r="R252" s="62"/>
      <c r="S252" s="63"/>
    </row>
    <row r="253" spans="1:19">
      <c r="M253" s="86"/>
    </row>
    <row r="254" spans="1:19">
      <c r="I254" s="87"/>
      <c r="K254" s="88"/>
      <c r="L254" s="89"/>
    </row>
    <row r="255" spans="1:19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</row>
    <row r="256" spans="1:19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</row>
    <row r="257" spans="1:13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</row>
    <row r="258" spans="1:13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</row>
    <row r="259" spans="1:13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</row>
    <row r="260" spans="1:13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</row>
    <row r="261" spans="1:13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</row>
    <row r="262" spans="1:13">
      <c r="A262" s="90"/>
      <c r="B262" s="90"/>
      <c r="C262" s="90"/>
      <c r="D262" s="90"/>
      <c r="E262" s="91"/>
      <c r="F262" s="91"/>
      <c r="G262" s="91"/>
      <c r="H262" s="91"/>
      <c r="I262" s="91"/>
      <c r="J262" s="91"/>
      <c r="K262" s="91"/>
      <c r="L262" s="91"/>
      <c r="M262" s="91"/>
    </row>
    <row r="263" spans="1:13">
      <c r="A263" s="90"/>
      <c r="B263" s="90"/>
      <c r="C263" s="90"/>
      <c r="D263" s="90"/>
      <c r="E263" s="103"/>
      <c r="F263" s="103"/>
      <c r="G263" s="103"/>
      <c r="H263" s="103"/>
      <c r="I263" s="103"/>
      <c r="J263" s="103"/>
      <c r="K263" s="103"/>
      <c r="L263" s="103"/>
      <c r="M263" s="103"/>
    </row>
    <row r="264" spans="1:13">
      <c r="A264" s="90"/>
      <c r="B264" s="90"/>
      <c r="C264" s="90"/>
      <c r="D264" s="90"/>
      <c r="E264" s="103"/>
      <c r="F264" s="103"/>
      <c r="G264" s="103"/>
      <c r="H264" s="103"/>
      <c r="I264" s="90"/>
      <c r="J264" s="90"/>
      <c r="K264" s="90"/>
      <c r="L264" s="90"/>
    </row>
    <row r="265" spans="1:13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</row>
    <row r="266" spans="1:13">
      <c r="A266" s="90"/>
      <c r="B266" s="90"/>
      <c r="C266" s="90"/>
      <c r="D266" s="90"/>
      <c r="E266" s="91"/>
      <c r="F266" s="91"/>
      <c r="G266" s="91"/>
      <c r="H266" s="91"/>
      <c r="I266" s="91"/>
      <c r="J266" s="91"/>
      <c r="K266" s="91"/>
      <c r="L266" s="91"/>
      <c r="M266" s="91"/>
    </row>
    <row r="267" spans="1:13">
      <c r="A267" s="90"/>
      <c r="B267" s="90"/>
      <c r="C267" s="90"/>
      <c r="D267" s="90"/>
      <c r="E267" s="103"/>
      <c r="F267" s="103"/>
      <c r="G267" s="103"/>
      <c r="H267" s="103"/>
      <c r="I267" s="103"/>
      <c r="J267" s="103"/>
      <c r="K267" s="103"/>
      <c r="L267" s="103"/>
      <c r="M267" s="103"/>
    </row>
    <row r="268" spans="1:13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</row>
    <row r="269" spans="1:13">
      <c r="A269" s="90"/>
      <c r="B269" s="90"/>
      <c r="C269" s="90"/>
      <c r="D269" s="90"/>
      <c r="E269" s="90"/>
      <c r="F269" s="90"/>
      <c r="G269" s="90"/>
      <c r="H269" s="92"/>
      <c r="I269" s="90"/>
      <c r="J269" s="90"/>
      <c r="K269" s="90"/>
      <c r="L269" s="90"/>
    </row>
    <row r="270" spans="1:13">
      <c r="A270" s="90"/>
      <c r="B270" s="90"/>
      <c r="C270" s="90"/>
      <c r="D270" s="90"/>
      <c r="E270" s="90"/>
      <c r="F270" s="90"/>
      <c r="G270" s="90"/>
      <c r="H270" s="92"/>
      <c r="I270" s="90"/>
      <c r="J270" s="90"/>
      <c r="K270" s="93"/>
      <c r="L270" s="93"/>
    </row>
    <row r="275" spans="12:12">
      <c r="L275" s="90"/>
    </row>
    <row r="276" spans="12:12">
      <c r="L276" s="93"/>
    </row>
    <row r="277" spans="12:12">
      <c r="L277" s="90"/>
    </row>
    <row r="278" spans="12:12">
      <c r="L278" s="93"/>
    </row>
    <row r="281" spans="12:12">
      <c r="L281" s="90"/>
    </row>
    <row r="282" spans="12:12">
      <c r="L282" s="93"/>
    </row>
  </sheetData>
  <mergeCells count="3">
    <mergeCell ref="E263:M263"/>
    <mergeCell ref="E264:H264"/>
    <mergeCell ref="E267:M26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2022-01-18T11:33:55Z</dcterms:modified>
</cp:coreProperties>
</file>