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 ian red feb 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<sst xmlns="http://schemas.openxmlformats.org/spreadsheetml/2006/main" count="70" uniqueCount="47">
  <si>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</si>
  <si>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</si>
  <si>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</si>
  <si>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</si>
  <si>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</si>
  <si>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</si>
  <si>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</si>
  <si>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</si>
  <si>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</si>
  <si>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</si>
  <si>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</si>
  <si>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</si>
  <si>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</si>
  <si>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</si>
  <si>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</si>
  <si>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</si>
  <si>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</si>
  <si>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</si>
  <si>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</si>
  <si>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</si>
  <si>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</si>
  <si>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</si>
  <si>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</si>
  <si>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</si>
  <si>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</si>
  <si>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</si>
  <si>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</si>
  <si>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</si>
  <si>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</si>
  <si>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</si>
  <si>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</si>
  <si>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</si>
  <si>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</si>
  <si>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</si>
  <si>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</si>
  <si>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</si>
  <si>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</si>
  <si>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</si>
  <si>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</si>
  <si>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</si>
  <si>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</si>
  <si>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Dim. Februarie</t>
  </si>
  <si>
    <t>Red. Martie</t>
  </si>
  <si>
    <t>Diminuare luna februarie 2021 redistribuire luna martie 2021</t>
  </si>
  <si>
    <t xml:space="preserve">                                                       Serviciul  Decontare Servicii Medicale</t>
  </si>
  <si>
    <t xml:space="preserve">              </t>
  </si>
  <si>
    <t xml:space="preserve">            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</si>
</sst>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198" fontId="1" fillId="8" borderId="10" xfId="0" applyNumberFormat="1" applyFont="1" applyFill="1" applyBorder="1" applyAlignment="1">
      <alignment/>
    </xf>
    <xf numFmtId="198" fontId="1" fillId="8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00390625" style="0" customWidth="1"/>
    <col min="10" max="10" width="10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17" ht="12.75">
      <c r="A2" s="1" t="s">
        <v>32</v>
      </c>
      <c r="B2" s="1"/>
      <c r="C2" s="1"/>
      <c r="H2" s="1"/>
      <c r="I2" s="1" t="s">
        <v>44</v>
      </c>
      <c r="J2" s="1"/>
      <c r="K2" s="1"/>
      <c r="P2" s="1" t="s">
        <v>45</v>
      </c>
      <c r="Q2" s="12"/>
    </row>
    <row r="3" spans="1:17" ht="12.75">
      <c r="A3" s="1"/>
      <c r="B3" s="1"/>
      <c r="C3" s="1"/>
      <c r="H3" s="1"/>
      <c r="P3" s="1" t="s">
        <v>46</v>
      </c>
      <c r="Q3" s="1"/>
    </row>
    <row r="4" spans="8:17" ht="12.75">
      <c r="H4" s="1"/>
      <c r="P4" s="1"/>
      <c r="Q4" s="1"/>
    </row>
    <row r="5" spans="8:17" ht="12.75">
      <c r="H5" s="1"/>
      <c r="P5" s="1"/>
      <c r="Q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43</v>
      </c>
      <c r="B8" s="1"/>
      <c r="C8" s="1"/>
      <c r="D8" s="1"/>
      <c r="E8" s="3"/>
      <c r="F8" s="3"/>
      <c r="G8" s="3"/>
      <c r="H8" s="3"/>
      <c r="I8" s="3"/>
      <c r="J8" s="3"/>
      <c r="K8" s="5"/>
      <c r="L8" s="1" t="s">
        <v>43</v>
      </c>
      <c r="M8" s="1"/>
      <c r="N8" s="1"/>
      <c r="O8" s="1"/>
      <c r="P8" s="1"/>
      <c r="Q8" s="1"/>
      <c r="R8" s="5"/>
      <c r="S8" s="3"/>
      <c r="T8" s="5"/>
    </row>
    <row r="9" spans="1:20" ht="12.75">
      <c r="A9" s="2"/>
      <c r="B9" s="6" t="s">
        <v>34</v>
      </c>
      <c r="C9" s="6" t="s">
        <v>36</v>
      </c>
      <c r="D9" s="6" t="s">
        <v>37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24</v>
      </c>
      <c r="P9" s="6" t="s">
        <v>26</v>
      </c>
      <c r="Q9" s="6" t="s">
        <v>29</v>
      </c>
      <c r="R9" s="6" t="s">
        <v>16</v>
      </c>
      <c r="S9" s="4" t="s">
        <v>10</v>
      </c>
      <c r="T9" s="6" t="s">
        <v>38</v>
      </c>
    </row>
    <row r="10" spans="1:20" ht="12.75">
      <c r="A10" s="2"/>
      <c r="B10" s="6" t="s">
        <v>33</v>
      </c>
      <c r="C10" s="6" t="s">
        <v>35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25</v>
      </c>
      <c r="P10" s="6" t="s">
        <v>27</v>
      </c>
      <c r="Q10" s="6" t="s">
        <v>31</v>
      </c>
      <c r="R10" s="6" t="s">
        <v>17</v>
      </c>
      <c r="S10" s="4"/>
      <c r="T10" s="6">
        <v>2021</v>
      </c>
    </row>
    <row r="11" spans="1:20" ht="12.75">
      <c r="A11" s="4">
        <v>2021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2021</v>
      </c>
      <c r="M11" s="7"/>
      <c r="N11" s="2"/>
      <c r="O11" s="7"/>
      <c r="P11" s="6" t="s">
        <v>28</v>
      </c>
      <c r="Q11" s="6" t="s">
        <v>30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3" t="s">
        <v>1</v>
      </c>
      <c r="N13" s="13" t="s">
        <v>1</v>
      </c>
      <c r="O13" s="13" t="s">
        <v>1</v>
      </c>
      <c r="P13" s="13" t="s">
        <v>1</v>
      </c>
      <c r="Q13" s="13" t="s">
        <v>1</v>
      </c>
      <c r="R13" s="13" t="s">
        <v>14</v>
      </c>
      <c r="S13" s="13" t="s">
        <v>15</v>
      </c>
      <c r="T13" s="6" t="s">
        <v>15</v>
      </c>
    </row>
    <row r="14" spans="1:21" ht="12.75">
      <c r="A14" s="9" t="s">
        <v>3</v>
      </c>
      <c r="B14" s="8">
        <f>50451.24-22456.74</f>
        <v>27994.499999999996</v>
      </c>
      <c r="C14" s="8">
        <f>14952.59-22.59</f>
        <v>14930</v>
      </c>
      <c r="D14" s="8">
        <f>13729.5-6.5</f>
        <v>13723</v>
      </c>
      <c r="E14" s="8">
        <f>7709.98-26.98</f>
        <v>7683</v>
      </c>
      <c r="F14" s="8">
        <f>17351.04-5.04</f>
        <v>17346</v>
      </c>
      <c r="G14" s="8">
        <f>24882.32-27.32</f>
        <v>24855</v>
      </c>
      <c r="H14" s="8">
        <f>10518.34-342.34</f>
        <v>10176</v>
      </c>
      <c r="I14" s="8">
        <f>62830.4-15584.9</f>
        <v>47245.5</v>
      </c>
      <c r="J14" s="8">
        <f>23315.2-5.2</f>
        <v>23310</v>
      </c>
      <c r="K14" s="8">
        <f>37170.36-15.36</f>
        <v>37155</v>
      </c>
      <c r="L14" s="9" t="s">
        <v>3</v>
      </c>
      <c r="M14" s="14">
        <f>65339.08-3833.08</f>
        <v>61506</v>
      </c>
      <c r="N14" s="14">
        <f>11575.24-22.24</f>
        <v>11553</v>
      </c>
      <c r="O14" s="14">
        <f>17244.68-294.68</f>
        <v>16950</v>
      </c>
      <c r="P14" s="14">
        <f>14955.12-27.12</f>
        <v>14928</v>
      </c>
      <c r="Q14" s="14">
        <f>69373.92-187.92</f>
        <v>69186</v>
      </c>
      <c r="R14" s="14" t="e">
        <f>#REF!+N14+M14+K14+J14+I14+H14+G14+F14+E14+D14+C14+B14+O14+P14+Q14</f>
        <v>#REF!</v>
      </c>
      <c r="S14" s="14">
        <f>2601-371</f>
        <v>2230</v>
      </c>
      <c r="T14" s="14" t="e">
        <f>R14+S14</f>
        <v>#REF!</v>
      </c>
      <c r="U14" s="11"/>
    </row>
    <row r="15" spans="1:21" ht="12.75">
      <c r="A15" s="9" t="s">
        <v>39</v>
      </c>
      <c r="B15" s="8">
        <f>50451.24+22456.74-26925.48</f>
        <v>45982.5</v>
      </c>
      <c r="C15" s="8">
        <f>14952.59+22.59-5113.18</f>
        <v>9862</v>
      </c>
      <c r="D15" s="8">
        <f>13729.5+6.5</f>
        <v>13736</v>
      </c>
      <c r="E15" s="8">
        <f>7709.98+26.98-212.96</f>
        <v>7523.999999999999</v>
      </c>
      <c r="F15" s="8">
        <f>17351.04+5.04-4.08</f>
        <v>17352</v>
      </c>
      <c r="G15" s="8">
        <f>24882.32+27.32-24.64</f>
        <v>24885</v>
      </c>
      <c r="H15" s="8">
        <f>10518.34+342.34-788.68</f>
        <v>10072</v>
      </c>
      <c r="I15" s="8">
        <f>62830.4+15584.9-7303.8</f>
        <v>71111.5</v>
      </c>
      <c r="J15" s="8">
        <f>23315.2+5.2-70.4</f>
        <v>23250</v>
      </c>
      <c r="K15" s="8">
        <f>37170.36+15.36-6.72</f>
        <v>37179</v>
      </c>
      <c r="L15" s="9" t="s">
        <v>39</v>
      </c>
      <c r="M15" s="14">
        <f>65339.08+3833.08-16.16</f>
        <v>69156</v>
      </c>
      <c r="N15" s="14">
        <f>11575.24+22.24-17.48</f>
        <v>11580</v>
      </c>
      <c r="O15" s="14">
        <f>17244.68+294.68-284.86</f>
        <v>17254.5</v>
      </c>
      <c r="P15" s="14">
        <f>14955.12+27.12-120.24</f>
        <v>14862.000000000002</v>
      </c>
      <c r="Q15" s="14">
        <f>69373.92+187.92-3.84</f>
        <v>69558</v>
      </c>
      <c r="R15" s="14">
        <f>B15+C15+D15+E15+F15+G15+H15+I15+J15+K15+M15+N15+O15+P15+Q15</f>
        <v>443364.5</v>
      </c>
      <c r="S15" s="14">
        <f>2601+371-1634</f>
        <v>1338</v>
      </c>
      <c r="T15" s="14">
        <f>R15+S15</f>
        <v>444702.5</v>
      </c>
      <c r="U15" s="11"/>
    </row>
    <row r="16" spans="1:21" ht="12.75">
      <c r="A16" s="9" t="s">
        <v>40</v>
      </c>
      <c r="B16" s="8">
        <f>50020.54+26925.48</f>
        <v>76946.02</v>
      </c>
      <c r="C16" s="8">
        <f>14739.56+5113.18</f>
        <v>19852.739999999998</v>
      </c>
      <c r="D16" s="8">
        <v>13623.84</v>
      </c>
      <c r="E16" s="8">
        <f>7608.32+212.96</f>
        <v>7821.28</v>
      </c>
      <c r="F16" s="8">
        <f>17133.7-1058.64+4.08</f>
        <v>16079.140000000001</v>
      </c>
      <c r="G16" s="8">
        <f>24536.02+24.64</f>
        <v>24560.66</v>
      </c>
      <c r="H16" s="8">
        <f>10383.7+788.68</f>
        <v>11172.380000000001</v>
      </c>
      <c r="I16" s="8">
        <f>61893.46+7303.8</f>
        <v>69197.26</v>
      </c>
      <c r="J16" s="8">
        <f>22984.54+70.4</f>
        <v>23054.940000000002</v>
      </c>
      <c r="K16" s="8">
        <f>37303.44+6.72</f>
        <v>37310.16</v>
      </c>
      <c r="L16" s="9" t="s">
        <v>40</v>
      </c>
      <c r="M16" s="14">
        <f>67007.64+16.16</f>
        <v>67023.8</v>
      </c>
      <c r="N16" s="14">
        <f>11416.94+17.48</f>
        <v>11434.42</v>
      </c>
      <c r="O16" s="14">
        <f>17013.14+284.86</f>
        <v>17298</v>
      </c>
      <c r="P16" s="14">
        <f>14747.2+120.24</f>
        <v>14867.44</v>
      </c>
      <c r="Q16" s="14">
        <f>70986.96+3.84</f>
        <v>70990.8</v>
      </c>
      <c r="R16" s="14">
        <f>B16+C16+D16+E16+F16+G16+H16+I16+J16+K16+M16+N16+O16+P16+Q16</f>
        <v>481232.88</v>
      </c>
      <c r="S16" s="14">
        <f>2601+1634</f>
        <v>4235</v>
      </c>
      <c r="T16" s="14">
        <f>R16+S16</f>
        <v>485467.88</v>
      </c>
      <c r="U16" s="11"/>
    </row>
    <row r="17" spans="1:21" ht="12.75">
      <c r="A17" s="15" t="s">
        <v>2</v>
      </c>
      <c r="B17" s="16">
        <f aca="true" t="shared" si="0" ref="B17:K17">B14+B15+B16</f>
        <v>150923.02000000002</v>
      </c>
      <c r="C17" s="16">
        <f t="shared" si="0"/>
        <v>44644.74</v>
      </c>
      <c r="D17" s="16">
        <f t="shared" si="0"/>
        <v>41082.84</v>
      </c>
      <c r="E17" s="16">
        <f t="shared" si="0"/>
        <v>23028.28</v>
      </c>
      <c r="F17" s="16">
        <f t="shared" si="0"/>
        <v>50777.14</v>
      </c>
      <c r="G17" s="16">
        <f t="shared" si="0"/>
        <v>74300.66</v>
      </c>
      <c r="H17" s="16">
        <f t="shared" si="0"/>
        <v>31420.38</v>
      </c>
      <c r="I17" s="16">
        <f t="shared" si="0"/>
        <v>187554.26</v>
      </c>
      <c r="J17" s="16">
        <f t="shared" si="0"/>
        <v>69614.94</v>
      </c>
      <c r="K17" s="16">
        <f t="shared" si="0"/>
        <v>111644.16</v>
      </c>
      <c r="L17" s="16" t="s">
        <v>2</v>
      </c>
      <c r="M17" s="17">
        <f aca="true" t="shared" si="1" ref="M17:S17">M14+M15+M16</f>
        <v>197685.8</v>
      </c>
      <c r="N17" s="17">
        <f t="shared" si="1"/>
        <v>34567.42</v>
      </c>
      <c r="O17" s="17">
        <f t="shared" si="1"/>
        <v>51502.5</v>
      </c>
      <c r="P17" s="17">
        <f t="shared" si="1"/>
        <v>44657.44</v>
      </c>
      <c r="Q17" s="17">
        <f t="shared" si="1"/>
        <v>209734.8</v>
      </c>
      <c r="R17" s="17" t="e">
        <f>R14+R15+R16-0.02</f>
        <v>#REF!</v>
      </c>
      <c r="S17" s="17">
        <f t="shared" si="1"/>
        <v>7803</v>
      </c>
      <c r="T17" s="17" t="e">
        <f>R17+S17</f>
        <v>#REF!</v>
      </c>
      <c r="U17" s="11"/>
    </row>
    <row r="18" spans="1:21" ht="12.75">
      <c r="A18" s="18" t="s">
        <v>41</v>
      </c>
      <c r="B18" s="19">
        <v>-26925.48</v>
      </c>
      <c r="C18" s="19">
        <v>-5113.18</v>
      </c>
      <c r="D18" s="19"/>
      <c r="E18" s="19">
        <v>-212.96</v>
      </c>
      <c r="F18" s="19">
        <v>-4.08</v>
      </c>
      <c r="G18" s="19">
        <v>-24.64</v>
      </c>
      <c r="H18" s="19">
        <v>-788.68</v>
      </c>
      <c r="I18" s="19">
        <v>-7303.8</v>
      </c>
      <c r="J18" s="19">
        <v>-70.4</v>
      </c>
      <c r="K18" s="19">
        <v>-6.72</v>
      </c>
      <c r="L18" s="18" t="s">
        <v>41</v>
      </c>
      <c r="M18" s="20">
        <v>-16.16</v>
      </c>
      <c r="N18" s="20">
        <v>-17.48</v>
      </c>
      <c r="O18" s="20">
        <v>-284.86</v>
      </c>
      <c r="P18" s="20">
        <v>-120.24</v>
      </c>
      <c r="Q18" s="20">
        <v>-3.84</v>
      </c>
      <c r="R18" s="20">
        <f>B18+C18+E18+F18+G18+H18+I18+J18+K18+M18+N18+O18+P18+Q18</f>
        <v>-40892.520000000004</v>
      </c>
      <c r="S18" s="20">
        <f>-1634</f>
        <v>-1634</v>
      </c>
      <c r="T18" s="20">
        <f>R18+S18</f>
        <v>-42526.520000000004</v>
      </c>
      <c r="U18" s="11"/>
    </row>
    <row r="19" spans="1:21" ht="12.75">
      <c r="A19" s="18" t="s">
        <v>42</v>
      </c>
      <c r="B19" s="16">
        <v>26925.48</v>
      </c>
      <c r="C19" s="16">
        <v>5113.18</v>
      </c>
      <c r="D19" s="16"/>
      <c r="E19" s="16">
        <v>212.96</v>
      </c>
      <c r="F19" s="16">
        <v>4.08</v>
      </c>
      <c r="G19" s="16">
        <v>24.64</v>
      </c>
      <c r="H19" s="16">
        <v>788.68</v>
      </c>
      <c r="I19" s="16">
        <v>7303.8</v>
      </c>
      <c r="J19" s="16">
        <v>70.4</v>
      </c>
      <c r="K19" s="16">
        <v>6.72</v>
      </c>
      <c r="L19" s="18" t="s">
        <v>42</v>
      </c>
      <c r="M19" s="17">
        <v>16.16</v>
      </c>
      <c r="N19" s="17">
        <v>17.48</v>
      </c>
      <c r="O19" s="17">
        <v>284.86</v>
      </c>
      <c r="P19" s="17">
        <v>120.24</v>
      </c>
      <c r="Q19" s="17">
        <v>3.84</v>
      </c>
      <c r="R19" s="17">
        <f>B19+C19+E19+F19+G19+H19+I19+J19+K19+M19+N19+O19+P19+Q19</f>
        <v>40892.520000000004</v>
      </c>
      <c r="S19" s="17">
        <v>1634</v>
      </c>
      <c r="T19" s="17">
        <f>R19+S19</f>
        <v>42526.520000000004</v>
      </c>
      <c r="U19" s="11"/>
    </row>
    <row r="30" ht="12.75">
      <c r="G30" s="10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Suciu Alexandra</dc:creator>
  <cp:keywords/>
  <dc:description/>
  <cp:lastModifiedBy>suciu.alexandra</cp:lastModifiedBy>
  <cp:lastPrinted>2021-03-17T12:25:09Z</cp:lastPrinted>
  <dcterms:created xsi:type="dcterms:W3CDTF">1996-10-14T23:33:28Z</dcterms:created>
  <dcterms:modified xsi:type="dcterms:W3CDTF">2021-04-07T06:57:00Z</dcterms:modified>
  <cp:category/>
  <cp:version/>
  <cp:contentType/>
  <cp:contentStatus/>
</cp:coreProperties>
</file>