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unctaj 01.07.2023" sheetId="1" r:id="rId1"/>
    <sheet name="punctaj la 01.04.2023" sheetId="2" r:id="rId2"/>
    <sheet name="punctal 01.03.2023" sheetId="3" r:id="rId3"/>
    <sheet name="punctaj 03 ian 2023" sheetId="4" r:id="rId4"/>
  </sheets>
  <definedNames/>
  <calcPr fullCalcOnLoad="1"/>
</workbook>
</file>

<file path=xl/sharedStrings.xml><?xml version="1.0" encoding="utf-8"?>
<sst xmlns="http://schemas.openxmlformats.org/spreadsheetml/2006/main" count="97" uniqueCount="47">
  <si>
    <t>SC ALBAMED PLUS SRL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</si>
  <si>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</si>
  <si>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</si>
  <si>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</si>
  <si>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</si>
  <si>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</si>
  <si>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</si>
  <si>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</si>
  <si>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TOTAL</t>
  </si>
  <si>
    <t>Nr.crt.</t>
  </si>
  <si>
    <t>FURNIZORI</t>
  </si>
  <si>
    <t>PUNCTAJ</t>
  </si>
  <si>
    <t>VAL.PUNCT</t>
  </si>
  <si>
    <t>VAL. PUNCT :</t>
  </si>
  <si>
    <t>valoare ianuarie 2023</t>
  </si>
  <si>
    <t>valoare februarie 2023</t>
  </si>
  <si>
    <t>TOTAL PUNCTE ianuarie  - februarie 2023</t>
  </si>
  <si>
    <t xml:space="preserve">     ALOCARE SUME ÎNGRIJIRI LA DOMICILIU LA DATA DE 01.01.2023</t>
  </si>
  <si>
    <t xml:space="preserve"> BUGET 01.01.  2023: </t>
  </si>
  <si>
    <t xml:space="preserve">     ALOCARE SUME ÎNGRIJIRI LA DOMICILIU LA DATA DE 01.03.2023</t>
  </si>
  <si>
    <t xml:space="preserve"> BUGET 01.03.  2023: </t>
  </si>
  <si>
    <t>TOTAL PUNCTE martie 2023</t>
  </si>
  <si>
    <t>valoare martie 2023</t>
  </si>
  <si>
    <t>Anexa nr.</t>
  </si>
  <si>
    <t xml:space="preserve">     ALOCARE SUME ÎNGRIJIRI LA DOMICILIU LA DATA DE 01.04.2023</t>
  </si>
  <si>
    <t xml:space="preserve"> BUGET 01.04. 2023: </t>
  </si>
  <si>
    <t>TOTAL PUNCTE aprilie- iunie 2023</t>
  </si>
  <si>
    <t>valoare aprilie 2023</t>
  </si>
  <si>
    <t>valoare mai 2023</t>
  </si>
  <si>
    <t>valoare iunie 2023</t>
  </si>
  <si>
    <t xml:space="preserve">     ALOCARE SUME ÎNGRIJIRI LA DOMICILIU LA DATA DE 01.07.2023</t>
  </si>
  <si>
    <t>E-RYTHM MEDICA</t>
  </si>
  <si>
    <t xml:space="preserve"> BUGET TRIM III SI IV</t>
  </si>
  <si>
    <t>CONTRACT SEMESTRUL II</t>
  </si>
  <si>
    <t xml:space="preserve">BUGET TRIM III </t>
  </si>
  <si>
    <t xml:space="preserve">BUGET TRIM IV </t>
  </si>
  <si>
    <t>PLAFON TRIM III</t>
  </si>
  <si>
    <t>PLAFON LUNAR TRIM III 2023</t>
  </si>
  <si>
    <t>PLAFON TRIM IV</t>
  </si>
  <si>
    <t>PLAFON  IULIE</t>
  </si>
  <si>
    <t>PLAFON  AUGUST</t>
  </si>
  <si>
    <t>PLAFON  SEPTEMBRIE</t>
  </si>
  <si>
    <t>PLAFON  OCT</t>
  </si>
  <si>
    <t>PLAFON  NOV</t>
  </si>
  <si>
    <t>PLAFON  DEC</t>
  </si>
  <si>
    <t>AN PE PUNCTAJ</t>
  </si>
  <si>
    <t>TOTAL PUNCTE iulie- decembrie 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</si>
</sst>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#,##0.0000"/>
    <numFmt numFmtId="166" formatCode="0.000000"/>
    <numFmt numFmtId="167" formatCode="#,##0.000000"/>
    <numFmt numFmtId="168" formatCode="0.0000000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wrapText="1"/>
    </xf>
    <xf numFmtId="164" fontId="6" fillId="0" borderId="0" xfId="0" applyNumberFormat="1" applyFont="1" applyAlignment="1">
      <alignment/>
    </xf>
    <xf numFmtId="4" fontId="6" fillId="0" borderId="0" xfId="42" applyNumberFormat="1" applyFont="1" applyAlignment="1">
      <alignment/>
    </xf>
    <xf numFmtId="165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66" fontId="6" fillId="0" borderId="0" xfId="0" applyNumberFormat="1" applyFont="1" applyAlignment="1">
      <alignment/>
    </xf>
    <xf numFmtId="166" fontId="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165" fontId="9" fillId="0" borderId="10" xfId="0" applyNumberFormat="1" applyFont="1" applyBorder="1" applyAlignment="1">
      <alignment/>
    </xf>
    <xf numFmtId="166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167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167" fontId="10" fillId="0" borderId="0" xfId="0" applyNumberFormat="1" applyFont="1" applyAlignment="1">
      <alignment/>
    </xf>
    <xf numFmtId="4" fontId="11" fillId="0" borderId="0" xfId="42" applyNumberFormat="1" applyFont="1" applyAlignment="1">
      <alignment/>
    </xf>
    <xf numFmtId="166" fontId="11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168" fontId="11" fillId="0" borderId="0" xfId="0" applyNumberFormat="1" applyFont="1" applyAlignment="1">
      <alignment/>
    </xf>
    <xf numFmtId="43" fontId="9" fillId="0" borderId="0" xfId="42" applyFont="1" applyAlignment="1">
      <alignment/>
    </xf>
    <xf numFmtId="43" fontId="9" fillId="0" borderId="0" xfId="0" applyNumberFormat="1" applyFont="1" applyAlignment="1">
      <alignment/>
    </xf>
    <xf numFmtId="10" fontId="9" fillId="0" borderId="0" xfId="57" applyNumberFormat="1" applyFont="1" applyAlignment="1">
      <alignment/>
    </xf>
    <xf numFmtId="4" fontId="10" fillId="0" borderId="0" xfId="0" applyNumberFormat="1" applyFont="1" applyAlignment="1">
      <alignment/>
    </xf>
    <xf numFmtId="43" fontId="9" fillId="0" borderId="10" xfId="42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7">
      <selection activeCell="O21" sqref="O21"/>
    </sheetView>
  </sheetViews>
  <sheetFormatPr defaultColWidth="9.140625" defaultRowHeight="12.75"/>
  <cols>
    <col min="1" max="1" width="0.2890625" style="19" customWidth="1"/>
    <col min="2" max="2" width="5.421875" style="19" customWidth="1"/>
    <col min="3" max="3" width="35.7109375" style="19" customWidth="1"/>
    <col min="4" max="4" width="19.57421875" style="19" customWidth="1"/>
    <col min="5" max="5" width="16.421875" style="19" customWidth="1"/>
    <col min="6" max="6" width="18.140625" style="19" customWidth="1"/>
    <col min="7" max="7" width="14.421875" style="19" customWidth="1"/>
    <col min="8" max="8" width="12.28125" style="19" customWidth="1"/>
    <col min="9" max="9" width="14.28125" style="19" customWidth="1"/>
    <col min="10" max="10" width="16.8515625" style="19" customWidth="1"/>
    <col min="11" max="11" width="18.140625" style="19" bestFit="1" customWidth="1"/>
    <col min="12" max="12" width="11.8515625" style="19" bestFit="1" customWidth="1"/>
    <col min="13" max="16384" width="9.140625" style="19" customWidth="1"/>
  </cols>
  <sheetData>
    <row r="1" ht="12">
      <c r="A1" s="18"/>
    </row>
    <row r="6" spans="1:9" s="21" customFormat="1" ht="12">
      <c r="A6" s="20"/>
      <c r="B6" s="44" t="s">
        <v>30</v>
      </c>
      <c r="C6" s="45"/>
      <c r="D6" s="45"/>
      <c r="E6" s="45"/>
      <c r="F6" s="36"/>
      <c r="G6" s="20"/>
      <c r="H6" s="20"/>
      <c r="I6" s="20"/>
    </row>
    <row r="7" spans="1:9" s="21" customFormat="1" ht="12">
      <c r="A7" s="20"/>
      <c r="B7" s="20"/>
      <c r="C7" s="20"/>
      <c r="D7" s="20"/>
      <c r="E7" s="20"/>
      <c r="F7" s="20"/>
      <c r="G7" s="20"/>
      <c r="H7" s="20"/>
      <c r="I7" s="20"/>
    </row>
    <row r="8" spans="1:9" s="21" customFormat="1" ht="36">
      <c r="A8" s="20"/>
      <c r="B8" s="37" t="s">
        <v>9</v>
      </c>
      <c r="C8" s="37" t="s">
        <v>10</v>
      </c>
      <c r="D8" s="37" t="s">
        <v>11</v>
      </c>
      <c r="E8" s="37" t="s">
        <v>12</v>
      </c>
      <c r="F8" s="37" t="s">
        <v>33</v>
      </c>
      <c r="G8" s="37" t="s">
        <v>36</v>
      </c>
      <c r="H8" s="37" t="s">
        <v>37</v>
      </c>
      <c r="I8" s="37" t="s">
        <v>38</v>
      </c>
    </row>
    <row r="9" spans="1:12" ht="25.5" customHeight="1">
      <c r="A9" s="23"/>
      <c r="B9" s="23">
        <v>1</v>
      </c>
      <c r="C9" s="23" t="s">
        <v>0</v>
      </c>
      <c r="D9" s="24">
        <v>57.55</v>
      </c>
      <c r="E9" s="25">
        <v>627.508682</v>
      </c>
      <c r="F9" s="26">
        <f>ROUND(D9*627.50868,2)</f>
        <v>36113.12</v>
      </c>
      <c r="G9" s="26">
        <f>ROUND(F9*77.59%,0)</f>
        <v>28020</v>
      </c>
      <c r="H9" s="26">
        <f>G9/3</f>
        <v>9340</v>
      </c>
      <c r="I9" s="26">
        <f>F9-G9</f>
        <v>8093.120000000003</v>
      </c>
      <c r="J9" s="35"/>
      <c r="K9" s="27"/>
      <c r="L9" s="28"/>
    </row>
    <row r="10" spans="1:12" ht="26.25" customHeight="1">
      <c r="A10" s="23"/>
      <c r="B10" s="23">
        <v>2</v>
      </c>
      <c r="C10" s="23" t="s">
        <v>1</v>
      </c>
      <c r="D10" s="24">
        <v>76.2</v>
      </c>
      <c r="E10" s="25">
        <v>627.508682</v>
      </c>
      <c r="F10" s="26">
        <f aca="true" t="shared" si="0" ref="F10:F16">ROUND(D10*627.50868,2)</f>
        <v>47816.16</v>
      </c>
      <c r="G10" s="26">
        <f aca="true" t="shared" si="1" ref="G10:G16">ROUND(F10*77.59%,0)</f>
        <v>37101</v>
      </c>
      <c r="H10" s="26">
        <f aca="true" t="shared" si="2" ref="H10:H16">G10/3</f>
        <v>12367</v>
      </c>
      <c r="I10" s="26">
        <f aca="true" t="shared" si="3" ref="I10:I16">F10-G10</f>
        <v>10715.160000000003</v>
      </c>
      <c r="J10" s="35"/>
      <c r="K10" s="27"/>
      <c r="L10" s="28"/>
    </row>
    <row r="11" spans="1:12" ht="25.5" customHeight="1">
      <c r="A11" s="23"/>
      <c r="B11" s="23">
        <v>3</v>
      </c>
      <c r="C11" s="23" t="s">
        <v>2</v>
      </c>
      <c r="D11" s="24">
        <v>149.2</v>
      </c>
      <c r="E11" s="25">
        <v>627.508682</v>
      </c>
      <c r="F11" s="26">
        <f t="shared" si="0"/>
        <v>93624.3</v>
      </c>
      <c r="G11" s="26">
        <f t="shared" si="1"/>
        <v>72643</v>
      </c>
      <c r="H11" s="26">
        <f t="shared" si="2"/>
        <v>24214.333333333332</v>
      </c>
      <c r="I11" s="26">
        <f t="shared" si="3"/>
        <v>20981.300000000003</v>
      </c>
      <c r="J11" s="35"/>
      <c r="K11" s="27"/>
      <c r="L11" s="28"/>
    </row>
    <row r="12" spans="1:12" ht="24.75" customHeight="1">
      <c r="A12" s="23"/>
      <c r="B12" s="23">
        <v>4</v>
      </c>
      <c r="C12" s="23" t="s">
        <v>3</v>
      </c>
      <c r="D12" s="24">
        <v>66.68</v>
      </c>
      <c r="E12" s="25">
        <v>627.508682</v>
      </c>
      <c r="F12" s="26">
        <f t="shared" si="0"/>
        <v>41842.28</v>
      </c>
      <c r="G12" s="26">
        <f t="shared" si="1"/>
        <v>32465</v>
      </c>
      <c r="H12" s="26">
        <f t="shared" si="2"/>
        <v>10821.666666666666</v>
      </c>
      <c r="I12" s="26">
        <f t="shared" si="3"/>
        <v>9377.279999999999</v>
      </c>
      <c r="J12" s="35"/>
      <c r="K12" s="27"/>
      <c r="L12" s="28"/>
    </row>
    <row r="13" spans="1:12" ht="24.75" customHeight="1">
      <c r="A13" s="23"/>
      <c r="B13" s="23">
        <v>5</v>
      </c>
      <c r="C13" s="23" t="s">
        <v>4</v>
      </c>
      <c r="D13" s="24">
        <v>1004.38</v>
      </c>
      <c r="E13" s="25">
        <v>627.508682</v>
      </c>
      <c r="F13" s="26">
        <f t="shared" si="0"/>
        <v>630257.17</v>
      </c>
      <c r="G13" s="26">
        <f t="shared" si="1"/>
        <v>489017</v>
      </c>
      <c r="H13" s="26">
        <f t="shared" si="2"/>
        <v>163005.66666666666</v>
      </c>
      <c r="I13" s="26">
        <f t="shared" si="3"/>
        <v>141240.17000000004</v>
      </c>
      <c r="J13" s="35"/>
      <c r="K13" s="27"/>
      <c r="L13" s="28"/>
    </row>
    <row r="14" spans="1:12" ht="24.75" customHeight="1">
      <c r="A14" s="23"/>
      <c r="B14" s="23">
        <v>6</v>
      </c>
      <c r="C14" s="23" t="s">
        <v>5</v>
      </c>
      <c r="D14" s="24">
        <v>118.63</v>
      </c>
      <c r="E14" s="25">
        <v>627.508682</v>
      </c>
      <c r="F14" s="26">
        <f t="shared" si="0"/>
        <v>74441.35</v>
      </c>
      <c r="G14" s="26">
        <f t="shared" si="1"/>
        <v>57759</v>
      </c>
      <c r="H14" s="26">
        <f t="shared" si="2"/>
        <v>19253</v>
      </c>
      <c r="I14" s="26">
        <f t="shared" si="3"/>
        <v>16682.350000000006</v>
      </c>
      <c r="J14" s="35"/>
      <c r="K14" s="27"/>
      <c r="L14" s="28"/>
    </row>
    <row r="15" spans="1:12" ht="24.75" customHeight="1">
      <c r="A15" s="23"/>
      <c r="B15" s="23">
        <v>7</v>
      </c>
      <c r="C15" s="23" t="s">
        <v>31</v>
      </c>
      <c r="D15" s="24">
        <v>216.8</v>
      </c>
      <c r="E15" s="25">
        <v>627.508682</v>
      </c>
      <c r="F15" s="26">
        <f t="shared" si="0"/>
        <v>136043.88</v>
      </c>
      <c r="G15" s="26">
        <f t="shared" si="1"/>
        <v>105556</v>
      </c>
      <c r="H15" s="26">
        <f t="shared" si="2"/>
        <v>35185.333333333336</v>
      </c>
      <c r="I15" s="26">
        <f t="shared" si="3"/>
        <v>30487.880000000005</v>
      </c>
      <c r="J15" s="35"/>
      <c r="K15" s="27"/>
      <c r="L15" s="28"/>
    </row>
    <row r="16" spans="1:12" ht="25.5" customHeight="1">
      <c r="A16" s="23"/>
      <c r="B16" s="23">
        <v>8</v>
      </c>
      <c r="C16" s="23" t="s">
        <v>7</v>
      </c>
      <c r="D16" s="24">
        <v>159.14</v>
      </c>
      <c r="E16" s="25">
        <v>627.508682</v>
      </c>
      <c r="F16" s="26">
        <f t="shared" si="0"/>
        <v>99861.73</v>
      </c>
      <c r="G16" s="26">
        <f t="shared" si="1"/>
        <v>77483</v>
      </c>
      <c r="H16" s="26">
        <f t="shared" si="2"/>
        <v>25827.666666666668</v>
      </c>
      <c r="I16" s="26">
        <f t="shared" si="3"/>
        <v>22378.729999999996</v>
      </c>
      <c r="J16" s="35"/>
      <c r="K16" s="27"/>
      <c r="L16" s="28"/>
    </row>
    <row r="17" spans="1:12" s="21" customFormat="1" ht="12">
      <c r="A17" s="20"/>
      <c r="B17" s="20"/>
      <c r="C17" s="20" t="s">
        <v>8</v>
      </c>
      <c r="D17" s="29">
        <f>SUM(D9:D16)</f>
        <v>1848.58</v>
      </c>
      <c r="E17" s="20"/>
      <c r="F17" s="30">
        <f>SUM(F9:F16)</f>
        <v>1159999.99</v>
      </c>
      <c r="G17" s="30">
        <f>SUM(G9:G16)</f>
        <v>900044</v>
      </c>
      <c r="H17" s="30">
        <f>SUM(H9:H16)</f>
        <v>300014.6666666667</v>
      </c>
      <c r="I17" s="30">
        <f>SUM(I9:I16)</f>
        <v>259955.99000000005</v>
      </c>
      <c r="J17" s="42"/>
      <c r="K17" s="31"/>
      <c r="L17" s="34"/>
    </row>
    <row r="22" spans="3:4" ht="12">
      <c r="C22" s="19" t="s">
        <v>32</v>
      </c>
      <c r="D22" s="32">
        <v>1160000</v>
      </c>
    </row>
    <row r="23" spans="3:4" ht="12">
      <c r="C23" s="19" t="s">
        <v>46</v>
      </c>
      <c r="D23" s="29">
        <v>1848.58</v>
      </c>
    </row>
    <row r="24" spans="3:4" ht="12">
      <c r="C24" s="19" t="s">
        <v>13</v>
      </c>
      <c r="D24" s="38">
        <f>ROUND(D22/D23,10)</f>
        <v>627.50868234</v>
      </c>
    </row>
    <row r="26" spans="3:5" ht="12">
      <c r="C26" s="19" t="s">
        <v>34</v>
      </c>
      <c r="D26" s="39">
        <v>900000</v>
      </c>
      <c r="E26" s="41">
        <f>ROUND(D26/D22,4)</f>
        <v>0.7759</v>
      </c>
    </row>
    <row r="27" spans="3:5" ht="12">
      <c r="C27" s="19" t="s">
        <v>35</v>
      </c>
      <c r="D27" s="39">
        <v>260000</v>
      </c>
      <c r="E27" s="41">
        <f>ROUND(D27/D22,4)</f>
        <v>0.2241</v>
      </c>
    </row>
    <row r="31" spans="2:10" ht="24">
      <c r="B31" s="37" t="s">
        <v>9</v>
      </c>
      <c r="C31" s="37" t="s">
        <v>10</v>
      </c>
      <c r="D31" s="23" t="s">
        <v>39</v>
      </c>
      <c r="E31" s="23" t="s">
        <v>40</v>
      </c>
      <c r="F31" s="23" t="s">
        <v>41</v>
      </c>
      <c r="G31" s="23" t="s">
        <v>42</v>
      </c>
      <c r="H31" s="23" t="s">
        <v>43</v>
      </c>
      <c r="I31" s="23" t="s">
        <v>44</v>
      </c>
      <c r="J31" s="23" t="s">
        <v>45</v>
      </c>
    </row>
    <row r="32" spans="2:12" ht="12">
      <c r="B32" s="23">
        <v>1</v>
      </c>
      <c r="C32" s="23" t="s">
        <v>0</v>
      </c>
      <c r="D32" s="26">
        <v>9340</v>
      </c>
      <c r="E32" s="26">
        <v>9340</v>
      </c>
      <c r="F32" s="26">
        <v>9340</v>
      </c>
      <c r="G32" s="26">
        <v>8091.12</v>
      </c>
      <c r="H32" s="23">
        <v>1</v>
      </c>
      <c r="I32" s="23">
        <v>1</v>
      </c>
      <c r="J32" s="43">
        <v>36113.12</v>
      </c>
      <c r="K32" s="40"/>
      <c r="L32" s="40"/>
    </row>
    <row r="33" spans="2:12" ht="12">
      <c r="B33" s="23">
        <v>2</v>
      </c>
      <c r="C33" s="23" t="s">
        <v>1</v>
      </c>
      <c r="D33" s="26">
        <v>12367</v>
      </c>
      <c r="E33" s="26">
        <v>12367</v>
      </c>
      <c r="F33" s="26">
        <v>12367</v>
      </c>
      <c r="G33" s="26">
        <v>10713.160000000003</v>
      </c>
      <c r="H33" s="23">
        <v>1</v>
      </c>
      <c r="I33" s="23">
        <v>1</v>
      </c>
      <c r="J33" s="43">
        <v>47816.16</v>
      </c>
      <c r="K33" s="40"/>
      <c r="L33" s="40"/>
    </row>
    <row r="34" spans="2:12" ht="12">
      <c r="B34" s="23">
        <v>3</v>
      </c>
      <c r="C34" s="23" t="s">
        <v>2</v>
      </c>
      <c r="D34" s="26">
        <v>24214</v>
      </c>
      <c r="E34" s="26">
        <v>24214</v>
      </c>
      <c r="F34" s="26">
        <v>24214</v>
      </c>
      <c r="G34" s="26">
        <v>20980.300000000003</v>
      </c>
      <c r="H34" s="23">
        <v>1</v>
      </c>
      <c r="I34" s="23">
        <v>1</v>
      </c>
      <c r="J34" s="43">
        <v>93624.3</v>
      </c>
      <c r="K34" s="40"/>
      <c r="L34" s="40"/>
    </row>
    <row r="35" spans="2:12" ht="12">
      <c r="B35" s="23">
        <v>4</v>
      </c>
      <c r="C35" s="23" t="s">
        <v>3</v>
      </c>
      <c r="D35" s="26">
        <v>10821</v>
      </c>
      <c r="E35" s="26">
        <v>10821</v>
      </c>
      <c r="F35" s="26">
        <v>10821</v>
      </c>
      <c r="G35" s="26">
        <v>9377.279999999999</v>
      </c>
      <c r="H35" s="23">
        <v>1</v>
      </c>
      <c r="I35" s="23">
        <v>1</v>
      </c>
      <c r="J35" s="43">
        <v>41842.28</v>
      </c>
      <c r="K35" s="40"/>
      <c r="L35" s="40"/>
    </row>
    <row r="36" spans="2:12" ht="12">
      <c r="B36" s="23">
        <v>5</v>
      </c>
      <c r="C36" s="23" t="s">
        <v>4</v>
      </c>
      <c r="D36" s="26">
        <v>162993</v>
      </c>
      <c r="E36" s="26">
        <v>162993</v>
      </c>
      <c r="F36" s="26">
        <v>162993</v>
      </c>
      <c r="G36" s="26">
        <v>141276.17</v>
      </c>
      <c r="H36" s="23">
        <v>1</v>
      </c>
      <c r="I36" s="23">
        <v>1</v>
      </c>
      <c r="J36" s="43">
        <v>630257.17</v>
      </c>
      <c r="K36" s="40"/>
      <c r="L36" s="40"/>
    </row>
    <row r="37" spans="2:12" ht="12">
      <c r="B37" s="23">
        <v>6</v>
      </c>
      <c r="C37" s="23" t="s">
        <v>5</v>
      </c>
      <c r="D37" s="26">
        <v>19253</v>
      </c>
      <c r="E37" s="26">
        <v>19253</v>
      </c>
      <c r="F37" s="26">
        <v>19253</v>
      </c>
      <c r="G37" s="26">
        <v>16680.350000000006</v>
      </c>
      <c r="H37" s="23">
        <v>1</v>
      </c>
      <c r="I37" s="23">
        <v>1</v>
      </c>
      <c r="J37" s="43">
        <v>74441.35</v>
      </c>
      <c r="K37" s="40"/>
      <c r="L37" s="40"/>
    </row>
    <row r="38" spans="2:12" ht="12">
      <c r="B38" s="23"/>
      <c r="C38" s="23"/>
      <c r="D38" s="26"/>
      <c r="E38" s="26"/>
      <c r="F38" s="26"/>
      <c r="G38" s="26"/>
      <c r="H38" s="23"/>
      <c r="I38" s="23"/>
      <c r="J38" s="43"/>
      <c r="K38" s="40"/>
      <c r="L38" s="40"/>
    </row>
    <row r="39" spans="2:12" ht="12">
      <c r="B39" s="23">
        <v>8</v>
      </c>
      <c r="C39" s="23" t="s">
        <v>7</v>
      </c>
      <c r="D39" s="26">
        <v>25827</v>
      </c>
      <c r="E39" s="26">
        <v>25827</v>
      </c>
      <c r="F39" s="26">
        <v>25827</v>
      </c>
      <c r="G39" s="26">
        <v>22378.729999999996</v>
      </c>
      <c r="H39" s="23">
        <v>1</v>
      </c>
      <c r="I39" s="23">
        <v>1</v>
      </c>
      <c r="J39" s="43">
        <v>99861.73</v>
      </c>
      <c r="K39" s="40"/>
      <c r="L39" s="40"/>
    </row>
    <row r="40" spans="2:12" ht="12">
      <c r="B40" s="23">
        <v>7</v>
      </c>
      <c r="C40" s="23" t="s">
        <v>31</v>
      </c>
      <c r="D40" s="26">
        <v>35185</v>
      </c>
      <c r="E40" s="26">
        <v>35185</v>
      </c>
      <c r="F40" s="26">
        <v>35185</v>
      </c>
      <c r="G40" s="26">
        <v>30486.880000000005</v>
      </c>
      <c r="H40" s="23">
        <v>1</v>
      </c>
      <c r="I40" s="23">
        <v>1</v>
      </c>
      <c r="J40" s="43">
        <v>136043.88</v>
      </c>
      <c r="K40" s="40"/>
      <c r="L40" s="40"/>
    </row>
    <row r="41" spans="2:12" ht="12">
      <c r="B41" s="23"/>
      <c r="C41" s="23"/>
      <c r="D41" s="26">
        <f>SUM(D32:D40)</f>
        <v>300000</v>
      </c>
      <c r="E41" s="26">
        <f aca="true" t="shared" si="4" ref="E41:J41">SUM(E32:E40)</f>
        <v>300000</v>
      </c>
      <c r="F41" s="26">
        <f t="shared" si="4"/>
        <v>300000</v>
      </c>
      <c r="G41" s="26">
        <f t="shared" si="4"/>
        <v>259983.99000000005</v>
      </c>
      <c r="H41" s="26">
        <f t="shared" si="4"/>
        <v>8</v>
      </c>
      <c r="I41" s="26">
        <f t="shared" si="4"/>
        <v>8</v>
      </c>
      <c r="J41" s="26">
        <f t="shared" si="4"/>
        <v>1159999.99</v>
      </c>
      <c r="L41" s="40"/>
    </row>
    <row r="42" spans="4:9" ht="12">
      <c r="D42" s="46">
        <f>D41+E41+F41</f>
        <v>900000</v>
      </c>
      <c r="E42" s="47"/>
      <c r="F42" s="47"/>
      <c r="G42" s="46">
        <f>G41+H41+I41</f>
        <v>259999.99000000005</v>
      </c>
      <c r="H42" s="47"/>
      <c r="I42" s="47"/>
    </row>
    <row r="43" ht="12">
      <c r="G43" s="35"/>
    </row>
  </sheetData>
  <sheetProtection/>
  <mergeCells count="3">
    <mergeCell ref="B6:E6"/>
    <mergeCell ref="D42:F42"/>
    <mergeCell ref="G42:I4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0.2890625" style="19" customWidth="1"/>
    <col min="2" max="2" width="5.421875" style="19" customWidth="1"/>
    <col min="3" max="3" width="35.7109375" style="19" customWidth="1"/>
    <col min="4" max="4" width="19.57421875" style="19" customWidth="1"/>
    <col min="5" max="5" width="16.421875" style="19" customWidth="1"/>
    <col min="6" max="6" width="14.421875" style="19" customWidth="1"/>
    <col min="7" max="7" width="15.421875" style="19" customWidth="1"/>
    <col min="8" max="8" width="13.00390625" style="19" customWidth="1"/>
    <col min="9" max="9" width="9.140625" style="19" customWidth="1"/>
    <col min="10" max="10" width="18.140625" style="19" bestFit="1" customWidth="1"/>
    <col min="11" max="11" width="11.8515625" style="19" bestFit="1" customWidth="1"/>
    <col min="12" max="16384" width="9.140625" style="19" customWidth="1"/>
  </cols>
  <sheetData>
    <row r="1" ht="12">
      <c r="A1" s="18"/>
    </row>
    <row r="4" ht="12">
      <c r="H4" s="19" t="s">
        <v>23</v>
      </c>
    </row>
    <row r="6" spans="1:8" s="21" customFormat="1" ht="12">
      <c r="A6" s="20"/>
      <c r="B6" s="44" t="s">
        <v>24</v>
      </c>
      <c r="C6" s="45"/>
      <c r="D6" s="45"/>
      <c r="E6" s="45"/>
      <c r="F6" s="20"/>
      <c r="G6" s="20"/>
      <c r="H6" s="20"/>
    </row>
    <row r="7" spans="1:8" s="21" customFormat="1" ht="12">
      <c r="A7" s="20"/>
      <c r="B7" s="20"/>
      <c r="C7" s="20"/>
      <c r="D7" s="20"/>
      <c r="E7" s="20"/>
      <c r="F7" s="20"/>
      <c r="G7" s="20"/>
      <c r="H7" s="20"/>
    </row>
    <row r="8" spans="1:8" s="21" customFormat="1" ht="24">
      <c r="A8" s="20"/>
      <c r="B8" s="20" t="s">
        <v>9</v>
      </c>
      <c r="C8" s="20" t="s">
        <v>10</v>
      </c>
      <c r="D8" s="20" t="s">
        <v>11</v>
      </c>
      <c r="E8" s="20" t="s">
        <v>12</v>
      </c>
      <c r="F8" s="22" t="s">
        <v>27</v>
      </c>
      <c r="G8" s="22" t="s">
        <v>28</v>
      </c>
      <c r="H8" s="22" t="s">
        <v>29</v>
      </c>
    </row>
    <row r="9" spans="1:11" ht="25.5" customHeight="1">
      <c r="A9" s="23"/>
      <c r="B9" s="23">
        <v>1</v>
      </c>
      <c r="C9" s="23" t="s">
        <v>0</v>
      </c>
      <c r="D9" s="24">
        <v>127.55</v>
      </c>
      <c r="E9" s="25">
        <v>193.165189</v>
      </c>
      <c r="F9" s="26">
        <v>8212.74</v>
      </c>
      <c r="G9" s="26">
        <v>8212.74</v>
      </c>
      <c r="H9" s="26">
        <v>8212.74</v>
      </c>
      <c r="J9" s="27"/>
      <c r="K9" s="28"/>
    </row>
    <row r="10" spans="1:11" ht="26.25" customHeight="1">
      <c r="A10" s="23"/>
      <c r="B10" s="23">
        <v>2</v>
      </c>
      <c r="C10" s="23" t="s">
        <v>1</v>
      </c>
      <c r="D10" s="24">
        <v>155.6286</v>
      </c>
      <c r="E10" s="25">
        <v>193.165189</v>
      </c>
      <c r="F10" s="26">
        <v>10020.68</v>
      </c>
      <c r="G10" s="26">
        <v>10020.68</v>
      </c>
      <c r="H10" s="26">
        <v>10020.68</v>
      </c>
      <c r="J10" s="27"/>
      <c r="K10" s="28"/>
    </row>
    <row r="11" spans="1:11" ht="25.5" customHeight="1">
      <c r="A11" s="23"/>
      <c r="B11" s="23">
        <v>3</v>
      </c>
      <c r="C11" s="23" t="s">
        <v>2</v>
      </c>
      <c r="D11" s="24">
        <v>262.3464</v>
      </c>
      <c r="E11" s="25">
        <v>193.165189</v>
      </c>
      <c r="F11" s="26">
        <v>16892.06</v>
      </c>
      <c r="G11" s="26">
        <v>16892.06</v>
      </c>
      <c r="H11" s="26">
        <v>16892.06</v>
      </c>
      <c r="J11" s="27"/>
      <c r="K11" s="28"/>
    </row>
    <row r="12" spans="1:11" ht="24.75" customHeight="1">
      <c r="A12" s="23"/>
      <c r="B12" s="23">
        <v>4</v>
      </c>
      <c r="C12" s="23" t="s">
        <v>3</v>
      </c>
      <c r="D12" s="24">
        <v>47.5</v>
      </c>
      <c r="E12" s="25">
        <v>193.165189</v>
      </c>
      <c r="F12" s="26">
        <v>3058.45</v>
      </c>
      <c r="G12" s="26">
        <v>3058.45</v>
      </c>
      <c r="H12" s="26">
        <v>3058.45</v>
      </c>
      <c r="J12" s="27"/>
      <c r="K12" s="28"/>
    </row>
    <row r="13" spans="1:11" ht="24.75" customHeight="1">
      <c r="A13" s="23"/>
      <c r="B13" s="23">
        <v>5</v>
      </c>
      <c r="C13" s="23" t="s">
        <v>4</v>
      </c>
      <c r="D13" s="24">
        <v>1318.5286</v>
      </c>
      <c r="E13" s="25">
        <v>193.165189</v>
      </c>
      <c r="F13" s="26">
        <v>84897.94</v>
      </c>
      <c r="G13" s="26">
        <v>84897.94</v>
      </c>
      <c r="H13" s="26">
        <v>84897.94</v>
      </c>
      <c r="J13" s="27"/>
      <c r="K13" s="28"/>
    </row>
    <row r="14" spans="1:11" ht="24.75" customHeight="1">
      <c r="A14" s="23"/>
      <c r="B14" s="23">
        <v>6</v>
      </c>
      <c r="C14" s="23" t="s">
        <v>5</v>
      </c>
      <c r="D14" s="24">
        <v>169.225</v>
      </c>
      <c r="E14" s="25">
        <v>193.165189</v>
      </c>
      <c r="F14" s="26">
        <v>10896.13</v>
      </c>
      <c r="G14" s="26">
        <v>10896.13</v>
      </c>
      <c r="H14" s="26">
        <v>10896.13</v>
      </c>
      <c r="J14" s="27"/>
      <c r="K14" s="28"/>
    </row>
    <row r="15" spans="1:11" ht="25.5" customHeight="1">
      <c r="A15" s="23"/>
      <c r="B15" s="23">
        <v>7</v>
      </c>
      <c r="C15" s="23" t="s">
        <v>7</v>
      </c>
      <c r="D15" s="24">
        <v>186.7107</v>
      </c>
      <c r="E15" s="25">
        <v>193.165189</v>
      </c>
      <c r="F15" s="26">
        <v>12022</v>
      </c>
      <c r="G15" s="26">
        <v>12022</v>
      </c>
      <c r="H15" s="26">
        <v>12022</v>
      </c>
      <c r="J15" s="27"/>
      <c r="K15" s="28"/>
    </row>
    <row r="16" spans="1:11" s="21" customFormat="1" ht="12">
      <c r="A16" s="20"/>
      <c r="B16" s="20"/>
      <c r="C16" s="20" t="s">
        <v>8</v>
      </c>
      <c r="D16" s="29">
        <f>SUM(D9:D15)</f>
        <v>2267.4893</v>
      </c>
      <c r="E16" s="20"/>
      <c r="F16" s="30">
        <f>SUM(F9:F15)</f>
        <v>146000</v>
      </c>
      <c r="G16" s="30">
        <f>SUM(G9:G15)</f>
        <v>146000</v>
      </c>
      <c r="H16" s="30">
        <f>SUM(H9:H15)</f>
        <v>146000</v>
      </c>
      <c r="J16" s="31"/>
      <c r="K16" s="34"/>
    </row>
    <row r="18" ht="12">
      <c r="H18" s="35"/>
    </row>
    <row r="21" spans="3:4" ht="12">
      <c r="C21" s="19" t="s">
        <v>25</v>
      </c>
      <c r="D21" s="32">
        <v>438000</v>
      </c>
    </row>
    <row r="22" spans="3:4" ht="12">
      <c r="C22" s="19" t="s">
        <v>26</v>
      </c>
      <c r="D22" s="29">
        <v>2267.4893</v>
      </c>
    </row>
    <row r="23" spans="3:4" ht="12">
      <c r="C23" s="19" t="s">
        <v>13</v>
      </c>
      <c r="D23" s="33">
        <f>ROUND(D21/D22,6)</f>
        <v>193.165189</v>
      </c>
    </row>
  </sheetData>
  <sheetProtection/>
  <mergeCells count="1">
    <mergeCell ref="B6:E6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0.2890625" style="0" customWidth="1"/>
    <col min="2" max="2" width="6.140625" style="0" customWidth="1"/>
    <col min="3" max="3" width="41.57421875" style="0" customWidth="1"/>
    <col min="4" max="4" width="19.57421875" style="0" customWidth="1"/>
    <col min="5" max="5" width="24.28125" style="0" customWidth="1"/>
    <col min="6" max="6" width="17.7109375" style="0" customWidth="1"/>
    <col min="7" max="7" width="0.9921875" style="0" hidden="1" customWidth="1"/>
  </cols>
  <sheetData>
    <row r="1" ht="15.75">
      <c r="A1" s="15"/>
    </row>
    <row r="4" spans="6:9" ht="12.75">
      <c r="F4" t="s">
        <v>23</v>
      </c>
      <c r="I4" s="1"/>
    </row>
    <row r="6" spans="1:6" s="8" customFormat="1" ht="18">
      <c r="A6" s="6"/>
      <c r="B6" s="48" t="s">
        <v>19</v>
      </c>
      <c r="C6" s="49"/>
      <c r="D6" s="49"/>
      <c r="E6" s="49"/>
      <c r="F6" s="6"/>
    </row>
    <row r="7" spans="1:6" s="8" customFormat="1" ht="18">
      <c r="A7" s="6"/>
      <c r="B7" s="6"/>
      <c r="C7" s="7"/>
      <c r="D7" s="7"/>
      <c r="E7" s="7"/>
      <c r="F7" s="6"/>
    </row>
    <row r="8" spans="1:6" s="4" customFormat="1" ht="31.5">
      <c r="A8" s="3"/>
      <c r="B8" s="3" t="s">
        <v>9</v>
      </c>
      <c r="C8" s="3" t="s">
        <v>10</v>
      </c>
      <c r="D8" s="3" t="s">
        <v>11</v>
      </c>
      <c r="E8" s="3" t="s">
        <v>12</v>
      </c>
      <c r="F8" s="9" t="s">
        <v>22</v>
      </c>
    </row>
    <row r="9" spans="1:6" ht="25.5" customHeight="1">
      <c r="A9" s="1"/>
      <c r="B9" s="1">
        <v>1</v>
      </c>
      <c r="C9" s="1" t="s">
        <v>0</v>
      </c>
      <c r="D9" s="12">
        <v>127.55</v>
      </c>
      <c r="E9" s="17">
        <v>67.674974</v>
      </c>
      <c r="F9" s="2">
        <f>ROUND(D9*E9,2)</f>
        <v>8631.94</v>
      </c>
    </row>
    <row r="10" spans="1:6" ht="26.25" customHeight="1">
      <c r="A10" s="1"/>
      <c r="B10" s="1">
        <v>2</v>
      </c>
      <c r="C10" s="1" t="s">
        <v>1</v>
      </c>
      <c r="D10" s="12">
        <v>155.6286</v>
      </c>
      <c r="E10" s="17">
        <v>67.674974</v>
      </c>
      <c r="F10" s="2">
        <f aca="true" t="shared" si="0" ref="F10:F15">ROUND(D10*E10,2)</f>
        <v>10532.16</v>
      </c>
    </row>
    <row r="11" spans="1:6" ht="25.5" customHeight="1">
      <c r="A11" s="1"/>
      <c r="B11" s="1">
        <v>3</v>
      </c>
      <c r="C11" s="1" t="s">
        <v>2</v>
      </c>
      <c r="D11" s="12">
        <v>262.3464</v>
      </c>
      <c r="E11" s="17">
        <v>67.674974</v>
      </c>
      <c r="F11" s="2">
        <f t="shared" si="0"/>
        <v>17754.29</v>
      </c>
    </row>
    <row r="12" spans="1:6" ht="24.75" customHeight="1">
      <c r="A12" s="1"/>
      <c r="B12" s="1">
        <v>4</v>
      </c>
      <c r="C12" s="1" t="s">
        <v>3</v>
      </c>
      <c r="D12" s="12">
        <v>61.4643</v>
      </c>
      <c r="E12" s="17">
        <v>67.674974</v>
      </c>
      <c r="F12" s="2">
        <f t="shared" si="0"/>
        <v>4159.59</v>
      </c>
    </row>
    <row r="13" spans="1:6" ht="24.75" customHeight="1">
      <c r="A13" s="1"/>
      <c r="B13" s="1">
        <v>5</v>
      </c>
      <c r="C13" s="1" t="s">
        <v>4</v>
      </c>
      <c r="D13" s="12">
        <v>1302.5572</v>
      </c>
      <c r="E13" s="17">
        <v>67.674974</v>
      </c>
      <c r="F13" s="2">
        <f t="shared" si="0"/>
        <v>88150.52</v>
      </c>
    </row>
    <row r="14" spans="1:6" ht="24.75" customHeight="1">
      <c r="A14" s="1"/>
      <c r="B14" s="1">
        <v>6</v>
      </c>
      <c r="C14" s="1" t="s">
        <v>5</v>
      </c>
      <c r="D14" s="13">
        <v>169.225</v>
      </c>
      <c r="E14" s="17">
        <v>67.674974</v>
      </c>
      <c r="F14" s="2">
        <f t="shared" si="0"/>
        <v>11452.3</v>
      </c>
    </row>
    <row r="15" spans="1:6" ht="25.5" customHeight="1">
      <c r="A15" s="1"/>
      <c r="B15" s="1">
        <v>7</v>
      </c>
      <c r="C15" s="1" t="s">
        <v>7</v>
      </c>
      <c r="D15" s="12">
        <v>186.7107</v>
      </c>
      <c r="E15" s="17">
        <v>67.674974</v>
      </c>
      <c r="F15" s="2">
        <f t="shared" si="0"/>
        <v>12635.64</v>
      </c>
    </row>
    <row r="16" spans="1:6" s="4" customFormat="1" ht="15.75">
      <c r="A16" s="3"/>
      <c r="B16" s="3"/>
      <c r="C16" s="3" t="s">
        <v>8</v>
      </c>
      <c r="D16" s="14">
        <f>SUM(D9:D15)</f>
        <v>2265.4822</v>
      </c>
      <c r="E16" s="3"/>
      <c r="F16" s="5">
        <f>SUM(F9:F15)</f>
        <v>153316.44</v>
      </c>
    </row>
    <row r="21" spans="3:4" ht="12.75">
      <c r="C21" t="s">
        <v>20</v>
      </c>
      <c r="D21" s="11">
        <v>153316.45</v>
      </c>
    </row>
    <row r="22" spans="3:4" ht="15.75">
      <c r="C22" t="s">
        <v>21</v>
      </c>
      <c r="D22" s="14">
        <v>2265.4822</v>
      </c>
    </row>
    <row r="23" spans="3:4" ht="12.75">
      <c r="C23" t="s">
        <v>13</v>
      </c>
      <c r="D23" s="16">
        <f>ROUND(D21/D22,6)</f>
        <v>67.674974</v>
      </c>
    </row>
  </sheetData>
  <sheetProtection/>
  <mergeCells count="1">
    <mergeCell ref="B6:E6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0.2890625" style="0" customWidth="1"/>
    <col min="2" max="2" width="6.140625" style="0" customWidth="1"/>
    <col min="3" max="3" width="41.57421875" style="0" customWidth="1"/>
    <col min="4" max="4" width="19.57421875" style="0" customWidth="1"/>
    <col min="5" max="5" width="24.28125" style="0" customWidth="1"/>
    <col min="6" max="6" width="17.7109375" style="0" customWidth="1"/>
    <col min="7" max="7" width="0.9921875" style="0" hidden="1" customWidth="1"/>
    <col min="8" max="8" width="19.7109375" style="0" customWidth="1"/>
  </cols>
  <sheetData>
    <row r="1" spans="1:8" ht="15.75">
      <c r="A1" s="15"/>
      <c r="H1" s="10"/>
    </row>
    <row r="4" ht="12.75">
      <c r="J4" s="1"/>
    </row>
    <row r="6" spans="1:8" s="8" customFormat="1" ht="18">
      <c r="A6" s="6"/>
      <c r="B6" s="48" t="s">
        <v>17</v>
      </c>
      <c r="C6" s="49"/>
      <c r="D6" s="49"/>
      <c r="E6" s="49"/>
      <c r="F6" s="6"/>
      <c r="H6" s="6"/>
    </row>
    <row r="7" spans="1:8" s="8" customFormat="1" ht="18">
      <c r="A7" s="6"/>
      <c r="B7" s="6"/>
      <c r="C7" s="7"/>
      <c r="D7" s="7"/>
      <c r="E7" s="7"/>
      <c r="F7" s="6"/>
      <c r="H7" s="6"/>
    </row>
    <row r="8" spans="1:8" s="4" customFormat="1" ht="31.5">
      <c r="A8" s="3"/>
      <c r="B8" s="3" t="s">
        <v>9</v>
      </c>
      <c r="C8" s="3" t="s">
        <v>10</v>
      </c>
      <c r="D8" s="3" t="s">
        <v>11</v>
      </c>
      <c r="E8" s="3" t="s">
        <v>12</v>
      </c>
      <c r="F8" s="9" t="s">
        <v>14</v>
      </c>
      <c r="H8" s="9" t="s">
        <v>15</v>
      </c>
    </row>
    <row r="9" spans="1:8" ht="25.5" customHeight="1">
      <c r="A9" s="1"/>
      <c r="B9" s="1">
        <v>1</v>
      </c>
      <c r="C9" s="1" t="s">
        <v>0</v>
      </c>
      <c r="D9" s="12">
        <v>125.925</v>
      </c>
      <c r="E9" s="17">
        <v>119.006034</v>
      </c>
      <c r="F9" s="2">
        <v>7492.15</v>
      </c>
      <c r="H9" s="2">
        <v>7492.15</v>
      </c>
    </row>
    <row r="10" spans="1:8" ht="26.25" customHeight="1">
      <c r="A10" s="1"/>
      <c r="B10" s="1">
        <v>2</v>
      </c>
      <c r="C10" s="1" t="s">
        <v>1</v>
      </c>
      <c r="D10" s="12">
        <v>142.6286</v>
      </c>
      <c r="E10" s="17">
        <v>119.006034</v>
      </c>
      <c r="F10" s="2">
        <v>8486.83</v>
      </c>
      <c r="H10" s="2">
        <v>8486.83</v>
      </c>
    </row>
    <row r="11" spans="1:8" ht="25.5" customHeight="1">
      <c r="A11" s="1"/>
      <c r="B11" s="1">
        <v>3</v>
      </c>
      <c r="C11" s="1" t="s">
        <v>2</v>
      </c>
      <c r="D11" s="12">
        <v>296.1464</v>
      </c>
      <c r="E11" s="17">
        <v>119.006034</v>
      </c>
      <c r="F11" s="2">
        <v>17621.61</v>
      </c>
      <c r="H11" s="2">
        <v>17621.61</v>
      </c>
    </row>
    <row r="12" spans="1:8" ht="24.75" customHeight="1">
      <c r="A12" s="1"/>
      <c r="B12" s="1">
        <v>4</v>
      </c>
      <c r="C12" s="1" t="s">
        <v>3</v>
      </c>
      <c r="D12" s="12">
        <v>61.4643</v>
      </c>
      <c r="E12" s="17">
        <v>119.006034</v>
      </c>
      <c r="F12" s="2">
        <v>3657.31</v>
      </c>
      <c r="H12" s="2">
        <v>3657.31</v>
      </c>
    </row>
    <row r="13" spans="1:8" ht="24.75" customHeight="1">
      <c r="A13" s="1"/>
      <c r="B13" s="1">
        <v>5</v>
      </c>
      <c r="C13" s="1" t="s">
        <v>4</v>
      </c>
      <c r="D13" s="12">
        <v>1399.5</v>
      </c>
      <c r="E13" s="17">
        <v>119.006034</v>
      </c>
      <c r="F13" s="2">
        <v>83274.47</v>
      </c>
      <c r="H13" s="2">
        <v>83274.47</v>
      </c>
    </row>
    <row r="14" spans="1:8" ht="24.75" customHeight="1">
      <c r="A14" s="1"/>
      <c r="B14" s="1">
        <v>6</v>
      </c>
      <c r="C14" s="1" t="s">
        <v>5</v>
      </c>
      <c r="D14" s="13">
        <v>169.225</v>
      </c>
      <c r="E14" s="17">
        <v>119.006034</v>
      </c>
      <c r="F14" s="2">
        <v>10069.4</v>
      </c>
      <c r="H14" s="2">
        <v>10069.4</v>
      </c>
    </row>
    <row r="15" spans="1:8" ht="24" customHeight="1">
      <c r="A15" s="1"/>
      <c r="B15" s="1">
        <v>7</v>
      </c>
      <c r="C15" s="1" t="s">
        <v>6</v>
      </c>
      <c r="D15" s="13">
        <v>85.0571</v>
      </c>
      <c r="E15" s="17">
        <v>119.006034</v>
      </c>
      <c r="F15" s="2">
        <v>5061.16</v>
      </c>
      <c r="H15" s="2">
        <v>5061.16</v>
      </c>
    </row>
    <row r="16" spans="1:8" ht="25.5" customHeight="1">
      <c r="A16" s="1"/>
      <c r="B16" s="1">
        <v>8</v>
      </c>
      <c r="C16" s="1" t="s">
        <v>7</v>
      </c>
      <c r="D16" s="12">
        <v>173.7107</v>
      </c>
      <c r="E16" s="17">
        <v>119.006034</v>
      </c>
      <c r="F16" s="2">
        <v>10336.31</v>
      </c>
      <c r="H16" s="2">
        <v>10336.31</v>
      </c>
    </row>
    <row r="17" spans="1:8" s="4" customFormat="1" ht="15.75">
      <c r="A17" s="3"/>
      <c r="B17" s="3"/>
      <c r="C17" s="3" t="s">
        <v>8</v>
      </c>
      <c r="D17" s="14">
        <f>SUM(D9:D16)</f>
        <v>2453.6571</v>
      </c>
      <c r="E17" s="3"/>
      <c r="F17" s="5">
        <f>SUM(F9:F16)</f>
        <v>145999.24</v>
      </c>
      <c r="H17" s="5">
        <f>SUM(H9:H16)</f>
        <v>145999.24</v>
      </c>
    </row>
    <row r="22" spans="3:4" ht="12.75">
      <c r="C22" t="s">
        <v>18</v>
      </c>
      <c r="D22" s="11">
        <v>292000</v>
      </c>
    </row>
    <row r="23" spans="3:4" ht="15.75">
      <c r="C23" t="s">
        <v>16</v>
      </c>
      <c r="D23" s="14">
        <v>2453.6571</v>
      </c>
    </row>
    <row r="24" spans="3:4" ht="12.75">
      <c r="C24" t="s">
        <v>13</v>
      </c>
      <c r="D24" s="16">
        <f>ROUND(D22/D23,6)</f>
        <v>119.006034</v>
      </c>
    </row>
  </sheetData>
  <sheetProtection/>
  <mergeCells count="1">
    <mergeCell ref="B6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GIOSAN DELIA</dc:creator>
  <cp:keywords/>
  <dc:description/>
  <cp:lastModifiedBy>RovanaT</cp:lastModifiedBy>
  <cp:lastPrinted>2023-06-29T13:22:16Z</cp:lastPrinted>
  <dcterms:created xsi:type="dcterms:W3CDTF">1996-10-14T23:33:28Z</dcterms:created>
  <dcterms:modified xsi:type="dcterms:W3CDTF">2023-08-18T05:22:48Z</dcterms:modified>
  <cp:category/>
  <cp:version/>
  <cp:contentType/>
  <cp:contentStatus/>
</cp:coreProperties>
</file>